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20730" windowHeight="11760" tabRatio="500"/>
  </bookViews>
  <sheets>
    <sheet name="FY13OperatingBudgetVote" sheetId="4" r:id="rId1"/>
  </sheets>
  <definedNames>
    <definedName name="_xlnm.Print_Area" localSheetId="0">FY13OperatingBudgetVote!$A$1:$M$97</definedName>
  </definedNames>
  <calcPr calcId="125725"/>
</workbook>
</file>

<file path=xl/calcChain.xml><?xml version="1.0" encoding="utf-8"?>
<calcChain xmlns="http://schemas.openxmlformats.org/spreadsheetml/2006/main">
  <c r="F103" i="4"/>
  <c r="F96"/>
  <c r="C94"/>
  <c r="I83"/>
  <c r="H83"/>
  <c r="J81"/>
  <c r="J80"/>
  <c r="J83"/>
  <c r="I75"/>
  <c r="H75"/>
  <c r="E75"/>
  <c r="C75"/>
  <c r="I73"/>
  <c r="H73"/>
  <c r="J73"/>
  <c r="E73"/>
  <c r="C73"/>
  <c r="L72"/>
  <c r="M72"/>
  <c r="J72"/>
  <c r="F72"/>
  <c r="M71"/>
  <c r="L71"/>
  <c r="J71"/>
  <c r="F71"/>
  <c r="J70"/>
  <c r="F70"/>
  <c r="J69"/>
  <c r="L69"/>
  <c r="M69"/>
  <c r="F69"/>
  <c r="L68"/>
  <c r="M68"/>
  <c r="J68"/>
  <c r="F68"/>
  <c r="M67"/>
  <c r="L67"/>
  <c r="J67"/>
  <c r="F67"/>
  <c r="J66"/>
  <c r="F66"/>
  <c r="J65"/>
  <c r="L65"/>
  <c r="M65"/>
  <c r="F65"/>
  <c r="L64"/>
  <c r="M64"/>
  <c r="J64"/>
  <c r="F64"/>
  <c r="L63"/>
  <c r="M63"/>
  <c r="J63"/>
  <c r="F63"/>
  <c r="J62"/>
  <c r="F62"/>
  <c r="J61"/>
  <c r="F61"/>
  <c r="L60"/>
  <c r="M60"/>
  <c r="J60"/>
  <c r="F60"/>
  <c r="L59"/>
  <c r="M59"/>
  <c r="J59"/>
  <c r="F59"/>
  <c r="J58"/>
  <c r="F58"/>
  <c r="J57"/>
  <c r="F57"/>
  <c r="L56"/>
  <c r="M56"/>
  <c r="J56"/>
  <c r="F56"/>
  <c r="L55"/>
  <c r="M55"/>
  <c r="J55"/>
  <c r="F55"/>
  <c r="J54"/>
  <c r="F54"/>
  <c r="J53"/>
  <c r="F53"/>
  <c r="L52"/>
  <c r="M52"/>
  <c r="J52"/>
  <c r="F52"/>
  <c r="L51"/>
  <c r="M51"/>
  <c r="J51"/>
  <c r="F51"/>
  <c r="J50"/>
  <c r="F50"/>
  <c r="J49"/>
  <c r="F49"/>
  <c r="L48"/>
  <c r="M48"/>
  <c r="J48"/>
  <c r="F48"/>
  <c r="L47"/>
  <c r="M47"/>
  <c r="J47"/>
  <c r="F47"/>
  <c r="J46"/>
  <c r="F46"/>
  <c r="J45"/>
  <c r="F45"/>
  <c r="L44"/>
  <c r="M44"/>
  <c r="F44"/>
  <c r="L43"/>
  <c r="M43"/>
  <c r="J43"/>
  <c r="F43"/>
  <c r="L42"/>
  <c r="M42"/>
  <c r="J42"/>
  <c r="F42"/>
  <c r="J41"/>
  <c r="F41"/>
  <c r="J40"/>
  <c r="F40"/>
  <c r="L39"/>
  <c r="M39"/>
  <c r="J39"/>
  <c r="F39"/>
  <c r="L38"/>
  <c r="M38"/>
  <c r="J38"/>
  <c r="F38"/>
  <c r="J37"/>
  <c r="F37"/>
  <c r="J36"/>
  <c r="F36"/>
  <c r="L35"/>
  <c r="M35"/>
  <c r="J35"/>
  <c r="F35"/>
  <c r="L34"/>
  <c r="J34"/>
  <c r="J75"/>
  <c r="F34"/>
  <c r="F75"/>
  <c r="J25"/>
  <c r="L25"/>
  <c r="E25"/>
  <c r="C25"/>
  <c r="L24"/>
  <c r="M24"/>
  <c r="J24"/>
  <c r="I21"/>
  <c r="I27"/>
  <c r="I77"/>
  <c r="H21"/>
  <c r="H27"/>
  <c r="H77"/>
  <c r="E21"/>
  <c r="E27"/>
  <c r="J20"/>
  <c r="L19"/>
  <c r="M19"/>
  <c r="J19"/>
  <c r="L18"/>
  <c r="M18"/>
  <c r="J18"/>
  <c r="J17"/>
  <c r="J16"/>
  <c r="L15"/>
  <c r="M15"/>
  <c r="J15"/>
  <c r="L14"/>
  <c r="M14"/>
  <c r="J14"/>
  <c r="J13"/>
  <c r="J12"/>
  <c r="J11"/>
  <c r="C11"/>
  <c r="J10"/>
  <c r="J9"/>
  <c r="C9"/>
  <c r="C21"/>
  <c r="C27"/>
  <c r="C77"/>
  <c r="J8"/>
  <c r="L8"/>
  <c r="M8"/>
  <c r="F17"/>
  <c r="F13"/>
  <c r="F10"/>
  <c r="F24"/>
  <c r="F18"/>
  <c r="F14"/>
  <c r="F8"/>
  <c r="E77"/>
  <c r="F19"/>
  <c r="F15"/>
  <c r="F11"/>
  <c r="F20"/>
  <c r="F16"/>
  <c r="F12"/>
  <c r="F9"/>
  <c r="K71"/>
  <c r="K37"/>
  <c r="K40"/>
  <c r="K42"/>
  <c r="K45"/>
  <c r="K47"/>
  <c r="K50"/>
  <c r="K53"/>
  <c r="K55"/>
  <c r="K58"/>
  <c r="K61"/>
  <c r="K63"/>
  <c r="K66"/>
  <c r="K70"/>
  <c r="K72"/>
  <c r="K68"/>
  <c r="K64"/>
  <c r="K60"/>
  <c r="K56"/>
  <c r="K52"/>
  <c r="K48"/>
  <c r="K44"/>
  <c r="K43"/>
  <c r="K39"/>
  <c r="K35"/>
  <c r="K69"/>
  <c r="K65"/>
  <c r="K36"/>
  <c r="K38"/>
  <c r="K41"/>
  <c r="K46"/>
  <c r="K49"/>
  <c r="K51"/>
  <c r="K54"/>
  <c r="K57"/>
  <c r="K59"/>
  <c r="K62"/>
  <c r="K67"/>
  <c r="L10"/>
  <c r="M10"/>
  <c r="L13"/>
  <c r="M13"/>
  <c r="L17"/>
  <c r="M17"/>
  <c r="J21"/>
  <c r="J27"/>
  <c r="K10"/>
  <c r="K34"/>
  <c r="L37"/>
  <c r="M37"/>
  <c r="L41"/>
  <c r="M41"/>
  <c r="L46"/>
  <c r="M46"/>
  <c r="L50"/>
  <c r="M50"/>
  <c r="L54"/>
  <c r="M54"/>
  <c r="L58"/>
  <c r="M58"/>
  <c r="L62"/>
  <c r="M62"/>
  <c r="L66"/>
  <c r="M66"/>
  <c r="L70"/>
  <c r="M70"/>
  <c r="L9"/>
  <c r="M9"/>
  <c r="L12"/>
  <c r="M12"/>
  <c r="L16"/>
  <c r="M16"/>
  <c r="L20"/>
  <c r="L36"/>
  <c r="M36"/>
  <c r="L40"/>
  <c r="M40"/>
  <c r="L45"/>
  <c r="M45"/>
  <c r="L49"/>
  <c r="M49"/>
  <c r="L53"/>
  <c r="M53"/>
  <c r="L57"/>
  <c r="M57"/>
  <c r="L61"/>
  <c r="M61"/>
  <c r="L11"/>
  <c r="M11"/>
  <c r="M34"/>
  <c r="K9"/>
  <c r="K12"/>
  <c r="K17"/>
  <c r="F27"/>
  <c r="L21"/>
  <c r="K8"/>
  <c r="K24"/>
  <c r="K18"/>
  <c r="L73"/>
  <c r="K16"/>
  <c r="L75"/>
  <c r="K20"/>
  <c r="K13"/>
  <c r="K19"/>
  <c r="K15"/>
  <c r="J77"/>
  <c r="J85"/>
  <c r="K14"/>
  <c r="K11"/>
  <c r="K27"/>
  <c r="M75"/>
  <c r="L77"/>
</calcChain>
</file>

<file path=xl/sharedStrings.xml><?xml version="1.0" encoding="utf-8"?>
<sst xmlns="http://schemas.openxmlformats.org/spreadsheetml/2006/main" count="120" uniqueCount="100">
  <si>
    <t>REVENUE</t>
  </si>
  <si>
    <t>Boxtops/Campbell Soup Labels</t>
  </si>
  <si>
    <t>Carnival</t>
  </si>
  <si>
    <t>Catalog/Fall Fundraiser</t>
  </si>
  <si>
    <t>Daddy/Daughter Dance</t>
  </si>
  <si>
    <t>Interest Income</t>
  </si>
  <si>
    <t>Market Day</t>
  </si>
  <si>
    <t>Membership/Directories</t>
  </si>
  <si>
    <t>Picture Commission</t>
  </si>
  <si>
    <t>Talent Show</t>
  </si>
  <si>
    <t>Teacher Raffle</t>
  </si>
  <si>
    <t>Walk-a-Thon</t>
  </si>
  <si>
    <t>Revenue</t>
  </si>
  <si>
    <t>Expenses</t>
  </si>
  <si>
    <t>2011-2012</t>
  </si>
  <si>
    <t>Budget</t>
  </si>
  <si>
    <t>EXPENSES</t>
  </si>
  <si>
    <t>Administrative Expenses-Treasurer</t>
  </si>
  <si>
    <t>Author Visits</t>
  </si>
  <si>
    <t>Birthday Book Club Supplies</t>
  </si>
  <si>
    <t>Book Fair Supplies</t>
  </si>
  <si>
    <t>Builder's Club</t>
  </si>
  <si>
    <t>Caring and Sharing Supplies</t>
  </si>
  <si>
    <t>COSI</t>
  </si>
  <si>
    <t>Donation - After Prom</t>
  </si>
  <si>
    <t>Field Day Supplies</t>
  </si>
  <si>
    <t>Dream Fund (Field Trips)</t>
  </si>
  <si>
    <t>Fine Arts Assemblies</t>
  </si>
  <si>
    <t xml:space="preserve">Flowers (sympathy, concerts, misc.) </t>
  </si>
  <si>
    <t>Hospitality/Teacher Appreciation</t>
  </si>
  <si>
    <t>Kindness Retreat (5th grade)</t>
  </si>
  <si>
    <t>President's Gift</t>
  </si>
  <si>
    <t>School Decorating</t>
  </si>
  <si>
    <t>Student Art Framing</t>
  </si>
  <si>
    <t>Summer Reading Program</t>
  </si>
  <si>
    <t>Sundry (President's Fund)</t>
  </si>
  <si>
    <t>Teacher Book Gifts/Class Gifts</t>
  </si>
  <si>
    <t>Wednesday E-Mails</t>
  </si>
  <si>
    <t>Yearbook</t>
  </si>
  <si>
    <t>TOTAL REVENUE</t>
  </si>
  <si>
    <t>TOTAL EXPENSES</t>
  </si>
  <si>
    <t>Total</t>
  </si>
  <si>
    <t>Actual</t>
  </si>
  <si>
    <t>2012-2013</t>
  </si>
  <si>
    <t>Event Revenue</t>
  </si>
  <si>
    <t>Operating Revenue</t>
  </si>
  <si>
    <t>Total Event Revenue</t>
  </si>
  <si>
    <t>Total Operating Revenue</t>
  </si>
  <si>
    <t>Total Expenses</t>
  </si>
  <si>
    <t>NET PROFIT/(LOSS)</t>
  </si>
  <si>
    <t>Bank Fees</t>
  </si>
  <si>
    <t>MARIEMONT ELEMENTARY PTO BUDGET</t>
  </si>
  <si>
    <t>SCHOOL YEAR 2012 - 2013</t>
  </si>
  <si>
    <t>Net Gain/(Loss)</t>
  </si>
  <si>
    <t xml:space="preserve">% of Budgeted </t>
  </si>
  <si>
    <t>% of Actual</t>
  </si>
  <si>
    <t>Total Cash</t>
  </si>
  <si>
    <t>Back to School Kits</t>
  </si>
  <si>
    <t>% Difference</t>
  </si>
  <si>
    <t>(Under)/Over</t>
  </si>
  <si>
    <t>Kids Fit Camp</t>
  </si>
  <si>
    <t>Total Annual Spending</t>
  </si>
  <si>
    <t xml:space="preserve">   Money Market</t>
  </si>
  <si>
    <t xml:space="preserve">   Checking</t>
  </si>
  <si>
    <t>Cash - August 31, 2012</t>
  </si>
  <si>
    <t xml:space="preserve">   Petty Cash</t>
  </si>
  <si>
    <t>Spirit Wear</t>
  </si>
  <si>
    <t>DI Global Fund Donation</t>
  </si>
  <si>
    <t>DI Registration Packets</t>
  </si>
  <si>
    <t>Senior Scholarships MHS</t>
  </si>
  <si>
    <t>Kroger Community Rewards Program</t>
  </si>
  <si>
    <t>Sixth Grade Play</t>
  </si>
  <si>
    <t>Sixth Grade TShirts</t>
  </si>
  <si>
    <t>Sixth Grade Breakfast</t>
  </si>
  <si>
    <t>Sixth Grade Pool Party</t>
  </si>
  <si>
    <t>Sixth Grade Visors- Camp Kern</t>
  </si>
  <si>
    <t>Membership Welcome Coffee</t>
  </si>
  <si>
    <t>Sixth Grade Awards</t>
  </si>
  <si>
    <t>Sixth Grade Slideshow</t>
  </si>
  <si>
    <t xml:space="preserve">Membership Kindergarten Screening </t>
  </si>
  <si>
    <t>Membership New Family Night</t>
  </si>
  <si>
    <t>Membership Open House</t>
  </si>
  <si>
    <t>Landscaping</t>
  </si>
  <si>
    <t>Other Items</t>
  </si>
  <si>
    <t>Membership Kindergarten Roundup</t>
  </si>
  <si>
    <t xml:space="preserve">   Play</t>
  </si>
  <si>
    <t xml:space="preserve">   T-Shirts</t>
  </si>
  <si>
    <t xml:space="preserve">   Breakfast</t>
  </si>
  <si>
    <t xml:space="preserve">   Pool Party</t>
  </si>
  <si>
    <t xml:space="preserve">   Visors</t>
  </si>
  <si>
    <t xml:space="preserve">   Awards</t>
  </si>
  <si>
    <t xml:space="preserve">   Slideshow</t>
  </si>
  <si>
    <t>Welcome Coffee</t>
  </si>
  <si>
    <t xml:space="preserve">Kindergarten Screening </t>
  </si>
  <si>
    <t>New Family Night</t>
  </si>
  <si>
    <t>Kindergarten Roundup</t>
  </si>
  <si>
    <t>Open House</t>
  </si>
  <si>
    <t>Membership Summary - Year 12-13</t>
  </si>
  <si>
    <t>6th Grade Summary - Year 12-13</t>
  </si>
  <si>
    <t>Target Community Rewards Program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</si>
</sst>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1"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sz val="16"/>
      <color theme="1"/>
      <name val="Book Antiqua"/>
      <family val="1"/>
    </font>
    <font>
      <b/>
      <sz val="16"/>
      <color theme="1"/>
      <name val="Book Antiqua"/>
      <family val="1"/>
    </font>
    <font>
      <b/>
      <sz val="18"/>
      <color theme="1"/>
      <name val="Book Antiqua"/>
      <family val="1"/>
    </font>
    <font>
      <sz val="18"/>
      <color theme="1"/>
      <name val="Book Antiqua"/>
      <family val="1"/>
    </font>
    <font>
      <b/>
      <i/>
      <u/>
      <sz val="14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b/>
      <i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7" fontId="1" fillId="0" borderId="0" xfId="0" applyNumberFormat="1" applyFont="1" applyBorder="1" applyAlignment="1">
      <alignment horizontal="center"/>
    </xf>
    <xf numFmtId="0" fontId="7" fillId="0" borderId="0" xfId="0" applyFont="1"/>
    <xf numFmtId="0" fontId="9" fillId="0" borderId="0" xfId="0" applyFont="1"/>
    <xf numFmtId="164" fontId="3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/>
    <xf numFmtId="43" fontId="1" fillId="0" borderId="0" xfId="1" applyFont="1" applyBorder="1" applyAlignment="1">
      <alignment horizontal="right"/>
    </xf>
    <xf numFmtId="165" fontId="1" fillId="0" borderId="0" xfId="3" applyNumberFormat="1" applyFont="1" applyBorder="1"/>
    <xf numFmtId="0" fontId="1" fillId="0" borderId="1" xfId="0" applyFont="1" applyBorder="1"/>
    <xf numFmtId="43" fontId="1" fillId="0" borderId="0" xfId="1" applyFont="1"/>
    <xf numFmtId="43" fontId="1" fillId="0" borderId="1" xfId="1" applyFont="1" applyBorder="1" applyAlignment="1">
      <alignment horizontal="center"/>
    </xf>
    <xf numFmtId="43" fontId="1" fillId="0" borderId="1" xfId="1" applyFont="1" applyBorder="1"/>
    <xf numFmtId="43" fontId="0" fillId="0" borderId="0" xfId="1" applyFont="1"/>
    <xf numFmtId="44" fontId="1" fillId="0" borderId="1" xfId="2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3" fontId="7" fillId="0" borderId="6" xfId="1" applyNumberFormat="1" applyFont="1" applyBorder="1" applyAlignment="1">
      <alignment horizontal="center"/>
    </xf>
    <xf numFmtId="0" fontId="1" fillId="0" borderId="7" xfId="0" applyFont="1" applyBorder="1"/>
    <xf numFmtId="44" fontId="1" fillId="0" borderId="6" xfId="2" applyFont="1" applyBorder="1" applyAlignment="1">
      <alignment horizontal="right"/>
    </xf>
    <xf numFmtId="43" fontId="1" fillId="0" borderId="6" xfId="1" applyNumberFormat="1" applyFont="1" applyBorder="1" applyAlignment="1">
      <alignment horizontal="right"/>
    </xf>
    <xf numFmtId="43" fontId="1" fillId="0" borderId="4" xfId="1" applyNumberFormat="1" applyFont="1" applyBorder="1" applyAlignment="1">
      <alignment horizontal="right"/>
    </xf>
    <xf numFmtId="44" fontId="1" fillId="0" borderId="4" xfId="2" applyFont="1" applyBorder="1" applyAlignment="1">
      <alignment horizontal="right"/>
    </xf>
    <xf numFmtId="44" fontId="3" fillId="0" borderId="6" xfId="2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43" fontId="1" fillId="0" borderId="6" xfId="1" applyFont="1" applyBorder="1" applyAlignment="1">
      <alignment horizontal="right"/>
    </xf>
    <xf numFmtId="43" fontId="1" fillId="0" borderId="4" xfId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3" fontId="7" fillId="0" borderId="10" xfId="1" applyNumberFormat="1" applyFont="1" applyBorder="1" applyAlignment="1">
      <alignment horizontal="center"/>
    </xf>
    <xf numFmtId="44" fontId="1" fillId="0" borderId="10" xfId="2" applyFont="1" applyBorder="1" applyAlignment="1">
      <alignment horizontal="right"/>
    </xf>
    <xf numFmtId="43" fontId="1" fillId="0" borderId="10" xfId="1" applyNumberFormat="1" applyFont="1" applyBorder="1" applyAlignment="1">
      <alignment horizontal="right"/>
    </xf>
    <xf numFmtId="43" fontId="1" fillId="0" borderId="9" xfId="1" applyNumberFormat="1" applyFont="1" applyBorder="1" applyAlignment="1">
      <alignment horizontal="right"/>
    </xf>
    <xf numFmtId="44" fontId="1" fillId="0" borderId="9" xfId="2" applyFont="1" applyBorder="1" applyAlignment="1">
      <alignment horizontal="right"/>
    </xf>
    <xf numFmtId="44" fontId="3" fillId="0" borderId="10" xfId="2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1" fillId="0" borderId="10" xfId="1" applyFont="1" applyBorder="1" applyAlignment="1">
      <alignment horizontal="right"/>
    </xf>
    <xf numFmtId="43" fontId="1" fillId="0" borderId="9" xfId="1" applyFont="1" applyBorder="1" applyAlignment="1">
      <alignment horizontal="right"/>
    </xf>
    <xf numFmtId="44" fontId="1" fillId="0" borderId="0" xfId="2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1" fillId="0" borderId="0" xfId="1" applyFont="1" applyBorder="1"/>
    <xf numFmtId="44" fontId="3" fillId="0" borderId="0" xfId="2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4" fontId="1" fillId="0" borderId="0" xfId="2" applyFont="1" applyBorder="1"/>
    <xf numFmtId="0" fontId="0" fillId="0" borderId="7" xfId="0" applyBorder="1"/>
    <xf numFmtId="0" fontId="0" fillId="0" borderId="0" xfId="0" applyBorder="1"/>
    <xf numFmtId="44" fontId="1" fillId="0" borderId="0" xfId="2" applyFont="1" applyBorder="1" applyAlignment="1">
      <alignment horizontal="right"/>
    </xf>
    <xf numFmtId="0" fontId="0" fillId="0" borderId="5" xfId="0" applyBorder="1"/>
    <xf numFmtId="43" fontId="7" fillId="0" borderId="0" xfId="1" applyNumberFormat="1" applyFont="1" applyBorder="1" applyAlignment="1">
      <alignment horizontal="center"/>
    </xf>
    <xf numFmtId="43" fontId="1" fillId="0" borderId="0" xfId="1" applyNumberFormat="1" applyFont="1" applyBorder="1" applyAlignment="1">
      <alignment horizontal="right"/>
    </xf>
    <xf numFmtId="0" fontId="5" fillId="0" borderId="0" xfId="0" applyFont="1" applyBorder="1"/>
    <xf numFmtId="0" fontId="2" fillId="0" borderId="0" xfId="0" applyFont="1" applyBorder="1"/>
    <xf numFmtId="0" fontId="0" fillId="0" borderId="6" xfId="0" applyBorder="1"/>
    <xf numFmtId="0" fontId="7" fillId="0" borderId="0" xfId="0" applyFont="1" applyBorder="1" applyAlignment="1"/>
    <xf numFmtId="165" fontId="1" fillId="0" borderId="0" xfId="0" applyNumberFormat="1" applyFont="1" applyBorder="1"/>
    <xf numFmtId="43" fontId="0" fillId="0" borderId="1" xfId="1" applyFont="1" applyBorder="1"/>
    <xf numFmtId="0" fontId="0" fillId="0" borderId="1" xfId="0" applyBorder="1"/>
    <xf numFmtId="43" fontId="7" fillId="0" borderId="0" xfId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3" fontId="0" fillId="0" borderId="0" xfId="1" applyFont="1" applyBorder="1"/>
    <xf numFmtId="44" fontId="1" fillId="0" borderId="1" xfId="2" applyFont="1" applyBorder="1"/>
    <xf numFmtId="0" fontId="7" fillId="0" borderId="5" xfId="0" applyFont="1" applyBorder="1"/>
    <xf numFmtId="9" fontId="1" fillId="0" borderId="7" xfId="3" applyFont="1" applyBorder="1"/>
    <xf numFmtId="164" fontId="1" fillId="0" borderId="6" xfId="0" applyNumberFormat="1" applyFont="1" applyBorder="1" applyAlignment="1"/>
    <xf numFmtId="44" fontId="1" fillId="0" borderId="6" xfId="0" applyNumberFormat="1" applyFont="1" applyBorder="1" applyAlignment="1"/>
    <xf numFmtId="164" fontId="1" fillId="0" borderId="4" xfId="0" applyNumberFormat="1" applyFont="1" applyBorder="1" applyAlignment="1"/>
    <xf numFmtId="44" fontId="0" fillId="0" borderId="1" xfId="2" applyFont="1" applyBorder="1"/>
    <xf numFmtId="0" fontId="10" fillId="0" borderId="2" xfId="0" applyFont="1" applyBorder="1"/>
    <xf numFmtId="0" fontId="0" fillId="0" borderId="3" xfId="0" applyBorder="1"/>
    <xf numFmtId="44" fontId="0" fillId="0" borderId="7" xfId="2" applyFont="1" applyBorder="1"/>
    <xf numFmtId="43" fontId="0" fillId="0" borderId="5" xfId="1" applyFont="1" applyBorder="1"/>
    <xf numFmtId="43" fontId="0" fillId="0" borderId="7" xfId="1" applyFont="1" applyBorder="1"/>
    <xf numFmtId="0" fontId="0" fillId="0" borderId="4" xfId="0" applyBorder="1"/>
    <xf numFmtId="44" fontId="0" fillId="0" borderId="5" xfId="2" applyFont="1" applyBorder="1"/>
    <xf numFmtId="164" fontId="1" fillId="0" borderId="10" xfId="0" applyNumberFormat="1" applyFont="1" applyBorder="1" applyAlignment="1">
      <alignment horizontal="center"/>
    </xf>
    <xf numFmtId="7" fontId="1" fillId="0" borderId="10" xfId="0" applyNumberFormat="1" applyFont="1" applyBorder="1" applyAlignment="1">
      <alignment horizontal="center"/>
    </xf>
    <xf numFmtId="7" fontId="1" fillId="0" borderId="9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3" fontId="1" fillId="0" borderId="10" xfId="1" applyFont="1" applyFill="1" applyBorder="1" applyAlignment="1">
      <alignment horizontal="right"/>
    </xf>
    <xf numFmtId="43" fontId="1" fillId="0" borderId="0" xfId="1" applyFont="1" applyFill="1" applyBorder="1" applyAlignment="1">
      <alignment horizontal="right"/>
    </xf>
    <xf numFmtId="43" fontId="1" fillId="0" borderId="6" xfId="1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4" fontId="3" fillId="0" borderId="9" xfId="2" applyFont="1" applyBorder="1" applyAlignment="1">
      <alignment horizontal="right"/>
    </xf>
    <xf numFmtId="44" fontId="3" fillId="0" borderId="4" xfId="2" applyFont="1" applyBorder="1" applyAlignment="1">
      <alignment horizontal="right"/>
    </xf>
    <xf numFmtId="44" fontId="3" fillId="0" borderId="1" xfId="2" applyFont="1" applyBorder="1" applyAlignment="1">
      <alignment horizontal="right"/>
    </xf>
    <xf numFmtId="9" fontId="1" fillId="0" borderId="5" xfId="3" applyFont="1" applyBorder="1"/>
    <xf numFmtId="0" fontId="0" fillId="0" borderId="11" xfId="0" applyBorder="1"/>
    <xf numFmtId="0" fontId="1" fillId="0" borderId="3" xfId="0" applyFont="1" applyBorder="1"/>
    <xf numFmtId="44" fontId="1" fillId="0" borderId="7" xfId="2" applyFont="1" applyBorder="1"/>
    <xf numFmtId="43" fontId="1" fillId="0" borderId="7" xfId="1" applyFont="1" applyBorder="1" applyAlignment="1">
      <alignment horizontal="right"/>
    </xf>
    <xf numFmtId="43" fontId="1" fillId="0" borderId="5" xfId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44" fontId="1" fillId="0" borderId="5" xfId="2" applyFont="1" applyBorder="1"/>
    <xf numFmtId="0" fontId="1" fillId="0" borderId="6" xfId="0" applyFont="1" applyBorder="1"/>
    <xf numFmtId="0" fontId="1" fillId="0" borderId="5" xfId="0" applyFont="1" applyBorder="1"/>
    <xf numFmtId="43" fontId="1" fillId="0" borderId="7" xfId="1" applyFont="1" applyBorder="1"/>
    <xf numFmtId="43" fontId="1" fillId="0" borderId="5" xfId="1" applyFont="1" applyBorder="1"/>
    <xf numFmtId="0" fontId="7" fillId="0" borderId="2" xfId="0" applyFont="1" applyBorder="1"/>
    <xf numFmtId="0" fontId="7" fillId="0" borderId="11" xfId="0" applyFont="1" applyBorder="1" applyAlignment="1"/>
    <xf numFmtId="0" fontId="7" fillId="0" borderId="3" xfId="0" applyFont="1" applyBorder="1" applyAlignment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5" fontId="1" fillId="0" borderId="7" xfId="3" applyNumberFormat="1" applyFont="1" applyBorder="1"/>
    <xf numFmtId="165" fontId="1" fillId="0" borderId="7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9"/>
  <sheetViews>
    <sheetView tabSelected="1" zoomScaleNormal="100" workbookViewId="0">
      <selection activeCell="Q26" sqref="Q26"/>
    </sheetView>
  </sheetViews>
  <sheetFormatPr defaultColWidth="11" defaultRowHeight="15.75"/>
  <cols>
    <col min="1" max="1" width="3.25" customWidth="1"/>
    <col min="2" max="2" width="36.625" customWidth="1"/>
    <col min="3" max="3" width="16.75" customWidth="1"/>
    <col min="4" max="4" width="2.125" style="56" customWidth="1"/>
    <col min="5" max="5" width="16.5" customWidth="1"/>
    <col min="6" max="6" width="17.875" customWidth="1"/>
    <col min="7" max="7" width="3.25" hidden="1" customWidth="1"/>
    <col min="8" max="8" width="16.75" hidden="1" customWidth="1"/>
    <col min="9" max="9" width="14.75" hidden="1" customWidth="1"/>
    <col min="10" max="10" width="19.125" hidden="1" customWidth="1"/>
    <col min="11" max="11" width="15" hidden="1" customWidth="1"/>
    <col min="12" max="12" width="17.25" style="24" hidden="1" customWidth="1"/>
    <col min="13" max="13" width="15.375" hidden="1" customWidth="1"/>
  </cols>
  <sheetData>
    <row r="1" spans="1:28" ht="23.25">
      <c r="A1" s="4" t="s">
        <v>51</v>
      </c>
      <c r="C1" s="5"/>
      <c r="D1" s="61"/>
      <c r="E1" s="5"/>
      <c r="F1" s="1"/>
      <c r="G1" s="1"/>
      <c r="J1" s="1"/>
      <c r="K1" s="95"/>
      <c r="L1" s="51"/>
      <c r="M1" s="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>
      <c r="A2" s="3" t="s">
        <v>52</v>
      </c>
      <c r="C2" s="2"/>
      <c r="D2" s="62"/>
      <c r="E2" s="1"/>
      <c r="F2" s="1"/>
      <c r="G2" s="1"/>
      <c r="J2" s="1"/>
      <c r="K2" s="56"/>
      <c r="L2" s="51"/>
      <c r="M2" s="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/>
      <c r="C3" s="1"/>
      <c r="D3" s="15"/>
      <c r="E3" s="1"/>
      <c r="F3" s="1"/>
      <c r="G3" s="1"/>
      <c r="H3" s="1"/>
      <c r="I3" s="1"/>
      <c r="J3" s="1"/>
      <c r="K3" s="1"/>
      <c r="L3" s="2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>
      <c r="A4" s="1"/>
      <c r="C4" s="37" t="s">
        <v>14</v>
      </c>
      <c r="D4" s="15"/>
      <c r="E4" s="121" t="s">
        <v>43</v>
      </c>
      <c r="F4" s="122"/>
      <c r="G4" s="112"/>
      <c r="H4" s="112"/>
      <c r="I4" s="112"/>
      <c r="J4" s="112"/>
      <c r="K4" s="112"/>
      <c r="L4" s="112"/>
      <c r="M4" s="11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>
      <c r="A5" s="6" t="s">
        <v>0</v>
      </c>
      <c r="C5" s="46"/>
      <c r="D5" s="94"/>
      <c r="E5" s="63"/>
      <c r="F5" s="114" t="s">
        <v>54</v>
      </c>
      <c r="G5" s="15"/>
      <c r="H5" s="56"/>
      <c r="I5" s="64"/>
      <c r="J5" s="64"/>
      <c r="K5" s="94" t="s">
        <v>55</v>
      </c>
      <c r="L5" s="68" t="s">
        <v>59</v>
      </c>
      <c r="M5" s="2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>
      <c r="A6" s="1"/>
      <c r="C6" s="38" t="s">
        <v>42</v>
      </c>
      <c r="D6" s="94"/>
      <c r="E6" s="26" t="s">
        <v>15</v>
      </c>
      <c r="F6" s="115" t="s">
        <v>12</v>
      </c>
      <c r="G6" s="15"/>
      <c r="H6" s="14" t="s">
        <v>12</v>
      </c>
      <c r="I6" s="14" t="s">
        <v>13</v>
      </c>
      <c r="J6" s="14" t="s">
        <v>53</v>
      </c>
      <c r="K6" s="14" t="s">
        <v>12</v>
      </c>
      <c r="L6" s="69" t="s">
        <v>15</v>
      </c>
      <c r="M6" s="72" t="s">
        <v>58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.5">
      <c r="A7" s="12" t="s">
        <v>44</v>
      </c>
      <c r="C7" s="39"/>
      <c r="D7" s="59"/>
      <c r="E7" s="27"/>
      <c r="F7" s="28"/>
      <c r="G7" s="15"/>
      <c r="H7" s="94"/>
      <c r="I7" s="94"/>
      <c r="J7" s="15"/>
      <c r="K7" s="15"/>
      <c r="L7" s="51"/>
      <c r="M7" s="28"/>
      <c r="N7" s="1"/>
      <c r="O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>
      <c r="A8" s="1" t="s">
        <v>11</v>
      </c>
      <c r="C8" s="40">
        <v>10904.32</v>
      </c>
      <c r="D8" s="60"/>
      <c r="E8" s="29">
        <v>18000</v>
      </c>
      <c r="F8" s="116">
        <f t="shared" ref="F8:F20" si="0">E8/$E$27</f>
        <v>0.48517520215633425</v>
      </c>
      <c r="G8" s="19"/>
      <c r="H8" s="49">
        <v>600</v>
      </c>
      <c r="I8" s="49">
        <v>27</v>
      </c>
      <c r="J8" s="54">
        <f t="shared" ref="J8:J19" si="1">H8-I8</f>
        <v>573</v>
      </c>
      <c r="K8" s="19">
        <f t="shared" ref="K8:K20" si="2">J8/$J$27</f>
        <v>0.23085383688746175</v>
      </c>
      <c r="L8" s="54">
        <f t="shared" ref="L8:L19" si="3">J8-E8</f>
        <v>-17427</v>
      </c>
      <c r="M8" s="73">
        <f t="shared" ref="M8:M19" si="4">L8/E8</f>
        <v>-0.96816666666666662</v>
      </c>
      <c r="N8" s="1"/>
      <c r="O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1" t="s">
        <v>2</v>
      </c>
      <c r="C9" s="41">
        <f>2686.78-850</f>
        <v>1836.7800000000002</v>
      </c>
      <c r="D9" s="60"/>
      <c r="E9" s="30">
        <v>3500</v>
      </c>
      <c r="F9" s="116">
        <f t="shared" si="0"/>
        <v>9.4339622641509441E-2</v>
      </c>
      <c r="G9" s="19"/>
      <c r="H9" s="50">
        <v>0</v>
      </c>
      <c r="I9" s="50">
        <v>0</v>
      </c>
      <c r="J9" s="51">
        <f t="shared" si="1"/>
        <v>0</v>
      </c>
      <c r="K9" s="19">
        <f t="shared" si="2"/>
        <v>0</v>
      </c>
      <c r="L9" s="51">
        <f t="shared" si="3"/>
        <v>-3500</v>
      </c>
      <c r="M9" s="73">
        <f t="shared" si="4"/>
        <v>-1</v>
      </c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A10" s="1" t="s">
        <v>70</v>
      </c>
      <c r="C10" s="41">
        <v>2952.23</v>
      </c>
      <c r="D10" s="60"/>
      <c r="E10" s="30">
        <v>3500</v>
      </c>
      <c r="F10" s="116">
        <f t="shared" si="0"/>
        <v>9.4339622641509441E-2</v>
      </c>
      <c r="G10" s="19"/>
      <c r="H10" s="50">
        <v>890.2</v>
      </c>
      <c r="I10" s="50">
        <v>0</v>
      </c>
      <c r="J10" s="51">
        <f t="shared" si="1"/>
        <v>890.2</v>
      </c>
      <c r="K10" s="19">
        <f t="shared" si="2"/>
        <v>0.35864936404401132</v>
      </c>
      <c r="L10" s="51">
        <f t="shared" si="3"/>
        <v>-2609.8000000000002</v>
      </c>
      <c r="M10" s="73">
        <f t="shared" si="4"/>
        <v>-0.74565714285714291</v>
      </c>
      <c r="N10" s="1"/>
      <c r="O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" t="s">
        <v>1</v>
      </c>
      <c r="C11" s="47">
        <f>1847.64-69.65</f>
        <v>1777.99</v>
      </c>
      <c r="D11" s="18"/>
      <c r="E11" s="35">
        <v>2500</v>
      </c>
      <c r="F11" s="116">
        <f t="shared" si="0"/>
        <v>6.7385444743935305E-2</v>
      </c>
      <c r="G11" s="19"/>
      <c r="H11" s="50">
        <v>0</v>
      </c>
      <c r="I11" s="50">
        <v>0</v>
      </c>
      <c r="J11" s="50">
        <f t="shared" si="1"/>
        <v>0</v>
      </c>
      <c r="K11" s="19">
        <f t="shared" si="2"/>
        <v>0</v>
      </c>
      <c r="L11" s="51">
        <f t="shared" si="3"/>
        <v>-2500</v>
      </c>
      <c r="M11" s="73">
        <f t="shared" si="4"/>
        <v>-1</v>
      </c>
      <c r="N11" s="1"/>
      <c r="O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1" t="s">
        <v>7</v>
      </c>
      <c r="C12" s="41">
        <v>1470</v>
      </c>
      <c r="D12" s="60"/>
      <c r="E12" s="30">
        <v>1500</v>
      </c>
      <c r="F12" s="116">
        <f t="shared" si="0"/>
        <v>4.0431266846361183E-2</v>
      </c>
      <c r="G12" s="19"/>
      <c r="H12" s="50">
        <v>293</v>
      </c>
      <c r="I12" s="50">
        <v>0</v>
      </c>
      <c r="J12" s="51">
        <f t="shared" si="1"/>
        <v>293</v>
      </c>
      <c r="K12" s="19">
        <f t="shared" si="2"/>
        <v>0.1180456792461192</v>
      </c>
      <c r="L12" s="51">
        <f t="shared" si="3"/>
        <v>-1207</v>
      </c>
      <c r="M12" s="73">
        <f t="shared" si="4"/>
        <v>-0.80466666666666664</v>
      </c>
      <c r="N12" s="1"/>
      <c r="O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" t="s">
        <v>9</v>
      </c>
      <c r="C13" s="41">
        <v>1349.06</v>
      </c>
      <c r="D13" s="60"/>
      <c r="E13" s="30">
        <v>1500</v>
      </c>
      <c r="F13" s="116">
        <f t="shared" si="0"/>
        <v>4.0431266846361183E-2</v>
      </c>
      <c r="G13" s="19"/>
      <c r="H13" s="50">
        <v>0</v>
      </c>
      <c r="I13" s="50">
        <v>0</v>
      </c>
      <c r="J13" s="51">
        <f t="shared" si="1"/>
        <v>0</v>
      </c>
      <c r="K13" s="19">
        <f t="shared" si="2"/>
        <v>0</v>
      </c>
      <c r="L13" s="51">
        <f t="shared" si="3"/>
        <v>-1500</v>
      </c>
      <c r="M13" s="73">
        <f t="shared" si="4"/>
        <v>-1</v>
      </c>
      <c r="N13" s="1"/>
      <c r="O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" t="s">
        <v>10</v>
      </c>
      <c r="C14" s="41">
        <v>1245</v>
      </c>
      <c r="D14" s="60"/>
      <c r="E14" s="30">
        <v>1500</v>
      </c>
      <c r="F14" s="116">
        <f t="shared" si="0"/>
        <v>4.0431266846361183E-2</v>
      </c>
      <c r="G14" s="19"/>
      <c r="H14" s="50">
        <v>0</v>
      </c>
      <c r="I14" s="50">
        <v>0</v>
      </c>
      <c r="J14" s="51">
        <f t="shared" si="1"/>
        <v>0</v>
      </c>
      <c r="K14" s="19">
        <f t="shared" si="2"/>
        <v>0</v>
      </c>
      <c r="L14" s="51">
        <f t="shared" si="3"/>
        <v>-1500</v>
      </c>
      <c r="M14" s="73">
        <f t="shared" si="4"/>
        <v>-1</v>
      </c>
      <c r="N14" s="1"/>
      <c r="O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" t="s">
        <v>4</v>
      </c>
      <c r="C15" s="41">
        <v>1097.5999999999999</v>
      </c>
      <c r="D15" s="60"/>
      <c r="E15" s="30">
        <v>1000</v>
      </c>
      <c r="F15" s="116">
        <f t="shared" si="0"/>
        <v>2.6954177897574125E-2</v>
      </c>
      <c r="G15" s="19"/>
      <c r="H15" s="50">
        <v>0</v>
      </c>
      <c r="I15" s="50">
        <v>0</v>
      </c>
      <c r="J15" s="51">
        <f t="shared" si="1"/>
        <v>0</v>
      </c>
      <c r="K15" s="19">
        <f t="shared" si="2"/>
        <v>0</v>
      </c>
      <c r="L15" s="51">
        <f t="shared" si="3"/>
        <v>-1000</v>
      </c>
      <c r="M15" s="73">
        <f t="shared" si="4"/>
        <v>-1</v>
      </c>
      <c r="N15" s="1"/>
      <c r="O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1" t="s">
        <v>6</v>
      </c>
      <c r="C16" s="41">
        <v>1130.54</v>
      </c>
      <c r="D16" s="60"/>
      <c r="E16" s="30">
        <v>1000</v>
      </c>
      <c r="F16" s="116">
        <f t="shared" si="0"/>
        <v>2.6954177897574125E-2</v>
      </c>
      <c r="G16" s="19"/>
      <c r="H16" s="50">
        <v>0</v>
      </c>
      <c r="I16" s="50">
        <v>0</v>
      </c>
      <c r="J16" s="51">
        <f t="shared" si="1"/>
        <v>0</v>
      </c>
      <c r="K16" s="19">
        <f t="shared" si="2"/>
        <v>0</v>
      </c>
      <c r="L16" s="51">
        <f t="shared" si="3"/>
        <v>-1000</v>
      </c>
      <c r="M16" s="73">
        <f t="shared" si="4"/>
        <v>-1</v>
      </c>
      <c r="N16" s="1"/>
      <c r="O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1" t="s">
        <v>8</v>
      </c>
      <c r="C17" s="41">
        <v>0</v>
      </c>
      <c r="D17" s="60"/>
      <c r="E17" s="30">
        <v>1000</v>
      </c>
      <c r="F17" s="116">
        <f t="shared" si="0"/>
        <v>2.6954177897574125E-2</v>
      </c>
      <c r="G17" s="19"/>
      <c r="H17" s="50">
        <v>0</v>
      </c>
      <c r="I17" s="50">
        <v>0</v>
      </c>
      <c r="J17" s="51">
        <f t="shared" si="1"/>
        <v>0</v>
      </c>
      <c r="K17" s="19">
        <f t="shared" si="2"/>
        <v>0</v>
      </c>
      <c r="L17" s="51">
        <f t="shared" si="3"/>
        <v>-1000</v>
      </c>
      <c r="M17" s="73">
        <f t="shared" si="4"/>
        <v>-1</v>
      </c>
      <c r="N17" s="1"/>
      <c r="O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1" t="s">
        <v>66</v>
      </c>
      <c r="C18" s="41">
        <v>0</v>
      </c>
      <c r="D18" s="60"/>
      <c r="E18" s="30">
        <v>1000</v>
      </c>
      <c r="F18" s="116">
        <f t="shared" si="0"/>
        <v>2.6954177897574125E-2</v>
      </c>
      <c r="G18" s="19"/>
      <c r="H18" s="50">
        <v>0</v>
      </c>
      <c r="I18" s="50">
        <v>0</v>
      </c>
      <c r="J18" s="51">
        <f t="shared" si="1"/>
        <v>0</v>
      </c>
      <c r="K18" s="19">
        <f t="shared" si="2"/>
        <v>0</v>
      </c>
      <c r="L18" s="51">
        <f t="shared" si="3"/>
        <v>-1000</v>
      </c>
      <c r="M18" s="73">
        <f t="shared" si="4"/>
        <v>-1</v>
      </c>
      <c r="N18" s="1"/>
      <c r="O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 t="s">
        <v>99</v>
      </c>
      <c r="C19" s="41">
        <v>0</v>
      </c>
      <c r="D19" s="60"/>
      <c r="E19" s="30">
        <v>1000</v>
      </c>
      <c r="F19" s="116">
        <f t="shared" si="0"/>
        <v>2.6954177897574125E-2</v>
      </c>
      <c r="G19" s="19"/>
      <c r="H19" s="50">
        <v>725.89</v>
      </c>
      <c r="I19" s="50">
        <v>0</v>
      </c>
      <c r="J19" s="51">
        <f t="shared" si="1"/>
        <v>725.89</v>
      </c>
      <c r="K19" s="19">
        <f t="shared" si="2"/>
        <v>0.29245111982240768</v>
      </c>
      <c r="L19" s="51">
        <f t="shared" si="3"/>
        <v>-274.11</v>
      </c>
      <c r="M19" s="73">
        <f t="shared" si="4"/>
        <v>-0.27411000000000002</v>
      </c>
      <c r="N19" s="1"/>
      <c r="O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1" t="s">
        <v>3</v>
      </c>
      <c r="C20" s="42">
        <v>5663.85</v>
      </c>
      <c r="D20" s="60"/>
      <c r="E20" s="31">
        <v>0</v>
      </c>
      <c r="F20" s="116">
        <f t="shared" si="0"/>
        <v>0</v>
      </c>
      <c r="G20" s="19"/>
      <c r="H20" s="22">
        <v>0</v>
      </c>
      <c r="I20" s="22">
        <v>0</v>
      </c>
      <c r="J20" s="23">
        <f>H20-I20</f>
        <v>0</v>
      </c>
      <c r="K20" s="19">
        <f t="shared" si="2"/>
        <v>0</v>
      </c>
      <c r="L20" s="23">
        <f>J20-E20</f>
        <v>0</v>
      </c>
      <c r="M20" s="73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6.5">
      <c r="A21" s="11" t="s">
        <v>46</v>
      </c>
      <c r="C21" s="40">
        <f>SUM(C8:C20)</f>
        <v>29427.370000000003</v>
      </c>
      <c r="D21" s="57"/>
      <c r="E21" s="29">
        <f>SUM(E8:E20)</f>
        <v>37000</v>
      </c>
      <c r="F21" s="117"/>
      <c r="G21" s="65"/>
      <c r="H21" s="49">
        <f>SUM(H8:H20)</f>
        <v>2509.09</v>
      </c>
      <c r="I21" s="49">
        <f>SUM(I8:I20)</f>
        <v>27</v>
      </c>
      <c r="J21" s="49">
        <f>SUM(J8:J20)</f>
        <v>2482.09</v>
      </c>
      <c r="K21" s="15"/>
      <c r="L21" s="49">
        <f>SUM(L8:L20)</f>
        <v>-34517.910000000003</v>
      </c>
      <c r="M21" s="2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1"/>
      <c r="C22" s="41"/>
      <c r="D22" s="60"/>
      <c r="E22" s="30"/>
      <c r="F22" s="28"/>
      <c r="G22" s="15"/>
      <c r="H22" s="50"/>
      <c r="I22" s="50"/>
      <c r="J22" s="51"/>
      <c r="K22" s="15"/>
      <c r="L22" s="51"/>
      <c r="M22" s="2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2" t="s">
        <v>45</v>
      </c>
      <c r="C23" s="41"/>
      <c r="D23" s="60"/>
      <c r="E23" s="30"/>
      <c r="F23" s="28"/>
      <c r="G23" s="15"/>
      <c r="H23" s="50"/>
      <c r="I23" s="50"/>
      <c r="J23" s="51"/>
      <c r="K23" s="15"/>
      <c r="L23" s="51"/>
      <c r="M23" s="28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1" t="s">
        <v>5</v>
      </c>
      <c r="C24" s="43">
        <v>8.1199999999999992</v>
      </c>
      <c r="D24" s="57"/>
      <c r="E24" s="32">
        <v>100</v>
      </c>
      <c r="F24" s="116">
        <f>E24/$E$27</f>
        <v>2.6954177897574125E-3</v>
      </c>
      <c r="G24" s="19"/>
      <c r="H24" s="25">
        <v>0</v>
      </c>
      <c r="I24" s="25">
        <v>0</v>
      </c>
      <c r="J24" s="25">
        <f>H24-I24</f>
        <v>0</v>
      </c>
      <c r="K24" s="19">
        <f>J24/$J$27</f>
        <v>0</v>
      </c>
      <c r="L24" s="71">
        <f t="shared" ref="L24" si="5">J24-E24</f>
        <v>-100</v>
      </c>
      <c r="M24" s="73">
        <f>L24/E24</f>
        <v>-1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6.5">
      <c r="A25" s="11" t="s">
        <v>47</v>
      </c>
      <c r="C25" s="40">
        <f>SUM(C24)</f>
        <v>8.1199999999999992</v>
      </c>
      <c r="D25" s="57"/>
      <c r="E25" s="29">
        <f>SUM(E24)</f>
        <v>100</v>
      </c>
      <c r="F25" s="117"/>
      <c r="G25" s="65"/>
      <c r="H25" s="49">
        <v>0</v>
      </c>
      <c r="I25" s="49">
        <v>0</v>
      </c>
      <c r="J25" s="49">
        <f>H25-I25</f>
        <v>0</v>
      </c>
      <c r="K25" s="15"/>
      <c r="L25" s="49">
        <f>J25-K25</f>
        <v>0</v>
      </c>
      <c r="M25" s="2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6.5">
      <c r="A26" s="11"/>
      <c r="C26" s="41"/>
      <c r="D26" s="60"/>
      <c r="E26" s="30"/>
      <c r="F26" s="28"/>
      <c r="G26" s="15"/>
      <c r="H26" s="50"/>
      <c r="I26" s="50"/>
      <c r="J26" s="51"/>
      <c r="K26" s="15"/>
      <c r="L26" s="51"/>
      <c r="M26" s="2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0.25">
      <c r="A27" s="13" t="s">
        <v>39</v>
      </c>
      <c r="C27" s="44">
        <f>C21+C24</f>
        <v>29435.49</v>
      </c>
      <c r="D27" s="52"/>
      <c r="E27" s="33">
        <f>E21+E24</f>
        <v>37100</v>
      </c>
      <c r="F27" s="117">
        <f>SUM(F8:F24)</f>
        <v>1.0000000000000002</v>
      </c>
      <c r="G27" s="65"/>
      <c r="H27" s="52">
        <f>H21+H24</f>
        <v>2509.09</v>
      </c>
      <c r="I27" s="52">
        <f>I21+I24</f>
        <v>27</v>
      </c>
      <c r="J27" s="52">
        <f>J21+J24</f>
        <v>2482.09</v>
      </c>
      <c r="K27" s="65">
        <f>SUM(K8:K24)</f>
        <v>1</v>
      </c>
      <c r="L27" s="51"/>
      <c r="M27" s="2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1"/>
      <c r="C28" s="45"/>
      <c r="D28" s="53"/>
      <c r="E28" s="34"/>
      <c r="F28" s="28"/>
      <c r="G28" s="15"/>
      <c r="H28" s="16"/>
      <c r="I28" s="53"/>
      <c r="J28" s="15"/>
      <c r="K28" s="15"/>
      <c r="L28" s="51"/>
      <c r="M28" s="2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6.5">
      <c r="A29" s="1"/>
      <c r="C29" s="45"/>
      <c r="D29" s="53"/>
      <c r="E29" s="118"/>
      <c r="F29" s="119"/>
      <c r="G29" s="15"/>
      <c r="H29" s="120"/>
      <c r="I29" s="120"/>
      <c r="J29" s="120"/>
      <c r="K29" s="120"/>
      <c r="L29" s="51"/>
      <c r="M29" s="2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6.5">
      <c r="A30" s="1"/>
      <c r="C30" s="46"/>
      <c r="D30" s="94"/>
      <c r="E30" s="63"/>
      <c r="F30" s="114" t="s">
        <v>54</v>
      </c>
      <c r="G30" s="15"/>
      <c r="H30" s="56"/>
      <c r="I30" s="56"/>
      <c r="J30" s="56"/>
      <c r="K30" s="94" t="s">
        <v>55</v>
      </c>
      <c r="L30" s="68" t="s">
        <v>59</v>
      </c>
      <c r="M30" s="28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6.5">
      <c r="A31" s="1"/>
      <c r="C31" s="38" t="s">
        <v>42</v>
      </c>
      <c r="D31" s="94"/>
      <c r="E31" s="26" t="s">
        <v>15</v>
      </c>
      <c r="F31" s="115" t="s">
        <v>13</v>
      </c>
      <c r="G31" s="15"/>
      <c r="H31" s="14" t="s">
        <v>12</v>
      </c>
      <c r="I31" s="14" t="s">
        <v>13</v>
      </c>
      <c r="J31" s="14" t="s">
        <v>53</v>
      </c>
      <c r="K31" s="14" t="s">
        <v>13</v>
      </c>
      <c r="L31" s="69" t="s">
        <v>15</v>
      </c>
      <c r="M31" s="72" t="s">
        <v>58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8.75">
      <c r="A32" s="6" t="s">
        <v>16</v>
      </c>
      <c r="C32" s="45"/>
      <c r="D32" s="53"/>
      <c r="E32" s="34"/>
      <c r="F32" s="28"/>
      <c r="G32" s="15"/>
      <c r="H32" s="53"/>
      <c r="I32" s="53"/>
      <c r="J32" s="15"/>
      <c r="K32" s="15"/>
      <c r="L32" s="51"/>
      <c r="M32" s="2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"/>
      <c r="C33" s="45"/>
      <c r="D33" s="53"/>
      <c r="E33" s="34"/>
      <c r="F33" s="28"/>
      <c r="G33" s="15"/>
      <c r="H33" s="53"/>
      <c r="I33" s="53"/>
      <c r="J33" s="15"/>
      <c r="K33" s="15"/>
      <c r="L33" s="51"/>
      <c r="M33" s="2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93" t="s">
        <v>26</v>
      </c>
      <c r="B34" s="89"/>
      <c r="C34" s="90">
        <v>-3830</v>
      </c>
      <c r="D34" s="91"/>
      <c r="E34" s="92">
        <v>-8400</v>
      </c>
      <c r="F34" s="116">
        <f t="shared" ref="F34:F72" si="6">E34/$E$75</f>
        <v>0.24200518582541056</v>
      </c>
      <c r="G34" s="15"/>
      <c r="H34" s="50">
        <v>0</v>
      </c>
      <c r="I34" s="50">
        <v>1200</v>
      </c>
      <c r="J34" s="51">
        <f t="shared" ref="J34:J73" si="7">H34-I34</f>
        <v>-1200</v>
      </c>
      <c r="K34" s="19">
        <f t="shared" ref="K34:K72" si="8">J34/$J$75</f>
        <v>0.62826238331335105</v>
      </c>
      <c r="L34" s="51">
        <f t="shared" ref="L34:L72" si="9">E34-J34</f>
        <v>-7200</v>
      </c>
      <c r="M34" s="73">
        <f t="shared" ref="M34:M72" si="10">L34/E34</f>
        <v>0.8571428571428571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88" t="s">
        <v>36</v>
      </c>
      <c r="B35" s="89"/>
      <c r="C35" s="90">
        <v>-388.37</v>
      </c>
      <c r="D35" s="91"/>
      <c r="E35" s="92">
        <v>-4050</v>
      </c>
      <c r="F35" s="116">
        <f t="shared" si="6"/>
        <v>0.11668107173725151</v>
      </c>
      <c r="G35" s="15"/>
      <c r="H35" s="50">
        <v>0</v>
      </c>
      <c r="I35" s="50">
        <v>0</v>
      </c>
      <c r="J35" s="51">
        <f t="shared" si="7"/>
        <v>0</v>
      </c>
      <c r="K35" s="19">
        <f t="shared" si="8"/>
        <v>0</v>
      </c>
      <c r="L35" s="51">
        <f t="shared" si="9"/>
        <v>-4050</v>
      </c>
      <c r="M35" s="73">
        <f t="shared" si="10"/>
        <v>1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" t="s">
        <v>18</v>
      </c>
      <c r="C36" s="47">
        <v>-2522.6400000000003</v>
      </c>
      <c r="D36" s="18"/>
      <c r="E36" s="35">
        <v>-3000</v>
      </c>
      <c r="F36" s="116">
        <f t="shared" si="6"/>
        <v>8.6430423509075191E-2</v>
      </c>
      <c r="G36" s="15"/>
      <c r="H36" s="50">
        <v>0</v>
      </c>
      <c r="I36" s="50">
        <v>0</v>
      </c>
      <c r="J36" s="51">
        <f t="shared" si="7"/>
        <v>0</v>
      </c>
      <c r="K36" s="19">
        <f t="shared" si="8"/>
        <v>0</v>
      </c>
      <c r="L36" s="51">
        <f t="shared" si="9"/>
        <v>-3000</v>
      </c>
      <c r="M36" s="73">
        <f t="shared" si="10"/>
        <v>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93" t="s">
        <v>27</v>
      </c>
      <c r="B37" s="89"/>
      <c r="C37" s="90">
        <v>0</v>
      </c>
      <c r="D37" s="91"/>
      <c r="E37" s="92">
        <v>-3000</v>
      </c>
      <c r="F37" s="116">
        <f t="shared" si="6"/>
        <v>8.6430423509075191E-2</v>
      </c>
      <c r="G37" s="15"/>
      <c r="H37" s="50">
        <v>0</v>
      </c>
      <c r="I37" s="50">
        <v>0</v>
      </c>
      <c r="J37" s="51">
        <f t="shared" si="7"/>
        <v>0</v>
      </c>
      <c r="K37" s="19">
        <f t="shared" si="8"/>
        <v>0</v>
      </c>
      <c r="L37" s="51">
        <f t="shared" si="9"/>
        <v>-3000</v>
      </c>
      <c r="M37" s="73">
        <f t="shared" si="10"/>
        <v>1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93" t="s">
        <v>30</v>
      </c>
      <c r="B38" s="89"/>
      <c r="C38" s="90">
        <v>-2334.5</v>
      </c>
      <c r="D38" s="91"/>
      <c r="E38" s="92">
        <v>-3000</v>
      </c>
      <c r="F38" s="116">
        <f t="shared" si="6"/>
        <v>8.6430423509075191E-2</v>
      </c>
      <c r="G38" s="15"/>
      <c r="H38" s="50">
        <v>0</v>
      </c>
      <c r="I38" s="50">
        <v>0</v>
      </c>
      <c r="J38" s="51">
        <f t="shared" si="7"/>
        <v>0</v>
      </c>
      <c r="K38" s="19">
        <f t="shared" si="8"/>
        <v>0</v>
      </c>
      <c r="L38" s="51">
        <f t="shared" si="9"/>
        <v>-3000</v>
      </c>
      <c r="M38" s="73">
        <f t="shared" si="10"/>
        <v>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93" t="s">
        <v>71</v>
      </c>
      <c r="B39" s="7"/>
      <c r="C39" s="47">
        <v>-2278.0300000000002</v>
      </c>
      <c r="D39" s="18"/>
      <c r="E39" s="35">
        <v>-3000</v>
      </c>
      <c r="F39" s="116">
        <f t="shared" si="6"/>
        <v>8.6430423509075191E-2</v>
      </c>
      <c r="G39" s="15"/>
      <c r="H39" s="50">
        <v>0</v>
      </c>
      <c r="I39" s="50">
        <v>0</v>
      </c>
      <c r="J39" s="51">
        <f t="shared" si="7"/>
        <v>0</v>
      </c>
      <c r="K39" s="19">
        <f t="shared" si="8"/>
        <v>0</v>
      </c>
      <c r="L39" s="51">
        <f t="shared" si="9"/>
        <v>-3000</v>
      </c>
      <c r="M39" s="73">
        <f t="shared" si="10"/>
        <v>1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1" t="s">
        <v>69</v>
      </c>
      <c r="C40" s="47">
        <v>-1500</v>
      </c>
      <c r="D40" s="18"/>
      <c r="E40" s="35">
        <v>-1500</v>
      </c>
      <c r="F40" s="116">
        <f t="shared" si="6"/>
        <v>4.3215211754537596E-2</v>
      </c>
      <c r="G40" s="15"/>
      <c r="H40" s="50">
        <v>0</v>
      </c>
      <c r="I40" s="50">
        <v>0</v>
      </c>
      <c r="J40" s="51">
        <f t="shared" si="7"/>
        <v>0</v>
      </c>
      <c r="K40" s="19">
        <f t="shared" si="8"/>
        <v>0</v>
      </c>
      <c r="L40" s="51">
        <f t="shared" si="9"/>
        <v>-1500</v>
      </c>
      <c r="M40" s="73">
        <f t="shared" si="10"/>
        <v>1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93" t="s">
        <v>29</v>
      </c>
      <c r="B41" s="89"/>
      <c r="C41" s="90">
        <v>-449.4</v>
      </c>
      <c r="D41" s="91"/>
      <c r="E41" s="92">
        <v>-1000</v>
      </c>
      <c r="F41" s="116">
        <f t="shared" si="6"/>
        <v>2.881014116969173E-2</v>
      </c>
      <c r="G41" s="15"/>
      <c r="H41" s="50">
        <v>0</v>
      </c>
      <c r="I41" s="50">
        <v>45.9</v>
      </c>
      <c r="J41" s="51">
        <f t="shared" si="7"/>
        <v>-45.9</v>
      </c>
      <c r="K41" s="19">
        <f t="shared" si="8"/>
        <v>2.4031036161735676E-2</v>
      </c>
      <c r="L41" s="51">
        <f t="shared" si="9"/>
        <v>-954.1</v>
      </c>
      <c r="M41" s="73">
        <f t="shared" si="10"/>
        <v>0.95410000000000006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88" t="s">
        <v>68</v>
      </c>
      <c r="B42" s="89"/>
      <c r="C42" s="90">
        <v>-890</v>
      </c>
      <c r="D42" s="91"/>
      <c r="E42" s="92">
        <v>-800</v>
      </c>
      <c r="F42" s="116">
        <f t="shared" si="6"/>
        <v>2.3048112935753384E-2</v>
      </c>
      <c r="G42" s="15"/>
      <c r="H42" s="50">
        <v>0</v>
      </c>
      <c r="I42" s="50">
        <v>0</v>
      </c>
      <c r="J42" s="51">
        <f t="shared" si="7"/>
        <v>0</v>
      </c>
      <c r="K42" s="19">
        <f t="shared" si="8"/>
        <v>0</v>
      </c>
      <c r="L42" s="51">
        <f t="shared" si="9"/>
        <v>-800</v>
      </c>
      <c r="M42" s="73">
        <f t="shared" si="10"/>
        <v>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88" t="s">
        <v>35</v>
      </c>
      <c r="B43" s="89"/>
      <c r="C43" s="90">
        <v>0</v>
      </c>
      <c r="D43" s="91"/>
      <c r="E43" s="92">
        <v>-750</v>
      </c>
      <c r="F43" s="116">
        <f t="shared" si="6"/>
        <v>2.1607605877268798E-2</v>
      </c>
      <c r="G43" s="15"/>
      <c r="H43" s="50">
        <v>0</v>
      </c>
      <c r="I43" s="50">
        <v>96.1</v>
      </c>
      <c r="J43" s="51">
        <f t="shared" si="7"/>
        <v>-96.1</v>
      </c>
      <c r="K43" s="19">
        <f t="shared" si="8"/>
        <v>5.0313345863677528E-2</v>
      </c>
      <c r="L43" s="51">
        <f t="shared" si="9"/>
        <v>-653.9</v>
      </c>
      <c r="M43" s="73">
        <f t="shared" si="10"/>
        <v>0.87186666666666668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88" t="s">
        <v>82</v>
      </c>
      <c r="B44" s="89"/>
      <c r="C44" s="90">
        <v>0</v>
      </c>
      <c r="D44" s="91"/>
      <c r="E44" s="92">
        <v>-750</v>
      </c>
      <c r="F44" s="116">
        <f t="shared" si="6"/>
        <v>2.1607605877268798E-2</v>
      </c>
      <c r="G44" s="15"/>
      <c r="H44" s="50"/>
      <c r="I44" s="50"/>
      <c r="J44" s="51"/>
      <c r="K44" s="19">
        <f t="shared" si="8"/>
        <v>0</v>
      </c>
      <c r="L44" s="51">
        <f t="shared" si="9"/>
        <v>-750</v>
      </c>
      <c r="M44" s="73">
        <f t="shared" si="10"/>
        <v>1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93" t="s">
        <v>72</v>
      </c>
      <c r="B45" s="7"/>
      <c r="C45" s="47">
        <v>-918.89</v>
      </c>
      <c r="D45" s="18"/>
      <c r="E45" s="35">
        <v>-700</v>
      </c>
      <c r="F45" s="116">
        <f t="shared" si="6"/>
        <v>2.0167098818784212E-2</v>
      </c>
      <c r="G45" s="15"/>
      <c r="H45" s="50">
        <v>0</v>
      </c>
      <c r="I45" s="50">
        <v>0</v>
      </c>
      <c r="J45" s="51">
        <f t="shared" si="7"/>
        <v>0</v>
      </c>
      <c r="K45" s="19">
        <f t="shared" si="8"/>
        <v>0</v>
      </c>
      <c r="L45" s="51">
        <f t="shared" si="9"/>
        <v>-700</v>
      </c>
      <c r="M45" s="73">
        <f t="shared" si="10"/>
        <v>1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88" t="s">
        <v>67</v>
      </c>
      <c r="B46" s="89"/>
      <c r="C46" s="90">
        <v>-640</v>
      </c>
      <c r="D46" s="91"/>
      <c r="E46" s="92">
        <v>-500</v>
      </c>
      <c r="F46" s="116">
        <f t="shared" si="6"/>
        <v>1.4405070584845865E-2</v>
      </c>
      <c r="G46" s="15"/>
      <c r="H46" s="50">
        <v>0</v>
      </c>
      <c r="I46" s="50">
        <v>0</v>
      </c>
      <c r="J46" s="51">
        <f t="shared" si="7"/>
        <v>0</v>
      </c>
      <c r="K46" s="19">
        <f t="shared" si="8"/>
        <v>0</v>
      </c>
      <c r="L46" s="51">
        <f t="shared" si="9"/>
        <v>-500</v>
      </c>
      <c r="M46" s="73">
        <f t="shared" si="10"/>
        <v>1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93" t="s">
        <v>23</v>
      </c>
      <c r="B47" s="89"/>
      <c r="C47" s="90">
        <v>-1780</v>
      </c>
      <c r="D47" s="91"/>
      <c r="E47" s="92">
        <v>-400</v>
      </c>
      <c r="F47" s="116">
        <f t="shared" si="6"/>
        <v>1.1524056467876692E-2</v>
      </c>
      <c r="G47" s="15"/>
      <c r="H47" s="50">
        <v>0</v>
      </c>
      <c r="I47" s="50">
        <v>0</v>
      </c>
      <c r="J47" s="51">
        <f t="shared" si="7"/>
        <v>0</v>
      </c>
      <c r="K47" s="19">
        <f t="shared" si="8"/>
        <v>0</v>
      </c>
      <c r="L47" s="51">
        <f t="shared" si="9"/>
        <v>-400</v>
      </c>
      <c r="M47" s="73">
        <f t="shared" si="10"/>
        <v>1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A48" s="88" t="s">
        <v>24</v>
      </c>
      <c r="B48" s="89"/>
      <c r="C48" s="90">
        <v>-400</v>
      </c>
      <c r="D48" s="91"/>
      <c r="E48" s="92">
        <v>-400</v>
      </c>
      <c r="F48" s="116">
        <f t="shared" si="6"/>
        <v>1.1524056467876692E-2</v>
      </c>
      <c r="G48" s="15"/>
      <c r="H48" s="50">
        <v>0</v>
      </c>
      <c r="I48" s="50">
        <v>0</v>
      </c>
      <c r="J48" s="51">
        <f t="shared" si="7"/>
        <v>0</v>
      </c>
      <c r="K48" s="19">
        <f t="shared" si="8"/>
        <v>0</v>
      </c>
      <c r="L48" s="51">
        <f t="shared" si="9"/>
        <v>-400</v>
      </c>
      <c r="M48" s="73">
        <f t="shared" si="10"/>
        <v>1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>
      <c r="A49" s="93" t="s">
        <v>73</v>
      </c>
      <c r="B49" s="7"/>
      <c r="C49" s="47">
        <v>-307.13</v>
      </c>
      <c r="D49" s="18"/>
      <c r="E49" s="35">
        <v>-400</v>
      </c>
      <c r="F49" s="116">
        <f t="shared" si="6"/>
        <v>1.1524056467876692E-2</v>
      </c>
      <c r="G49" s="15"/>
      <c r="H49" s="50">
        <v>0</v>
      </c>
      <c r="I49" s="50">
        <v>0</v>
      </c>
      <c r="J49" s="51">
        <f t="shared" si="7"/>
        <v>0</v>
      </c>
      <c r="K49" s="19">
        <f t="shared" si="8"/>
        <v>0</v>
      </c>
      <c r="L49" s="51">
        <f t="shared" si="9"/>
        <v>-400</v>
      </c>
      <c r="M49" s="73">
        <f t="shared" si="10"/>
        <v>1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" t="s">
        <v>21</v>
      </c>
      <c r="C50" s="47">
        <v>0</v>
      </c>
      <c r="D50" s="18"/>
      <c r="E50" s="35">
        <v>-275</v>
      </c>
      <c r="F50" s="116">
        <f t="shared" si="6"/>
        <v>7.9227888216652255E-3</v>
      </c>
      <c r="G50" s="15"/>
      <c r="H50" s="50">
        <v>0</v>
      </c>
      <c r="I50" s="50">
        <v>0</v>
      </c>
      <c r="J50" s="51">
        <f t="shared" si="7"/>
        <v>0</v>
      </c>
      <c r="K50" s="19">
        <f t="shared" si="8"/>
        <v>0</v>
      </c>
      <c r="L50" s="51">
        <f t="shared" si="9"/>
        <v>-275</v>
      </c>
      <c r="M50" s="73">
        <f t="shared" si="10"/>
        <v>1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>
      <c r="A51" s="1" t="s">
        <v>22</v>
      </c>
      <c r="C51" s="47">
        <v>-263.17000000000007</v>
      </c>
      <c r="D51" s="18"/>
      <c r="E51" s="35">
        <v>-250</v>
      </c>
      <c r="F51" s="116">
        <f t="shared" si="6"/>
        <v>7.2025352924229326E-3</v>
      </c>
      <c r="G51" s="15"/>
      <c r="H51" s="50">
        <v>0</v>
      </c>
      <c r="I51" s="50">
        <v>0</v>
      </c>
      <c r="J51" s="51">
        <f t="shared" si="7"/>
        <v>0</v>
      </c>
      <c r="K51" s="19">
        <f t="shared" si="8"/>
        <v>0</v>
      </c>
      <c r="L51" s="51">
        <f t="shared" si="9"/>
        <v>-250</v>
      </c>
      <c r="M51" s="73">
        <f t="shared" si="10"/>
        <v>1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>
      <c r="A52" s="1" t="s">
        <v>74</v>
      </c>
      <c r="B52" s="7"/>
      <c r="C52" s="47">
        <v>0</v>
      </c>
      <c r="D52" s="18"/>
      <c r="E52" s="35">
        <v>-250</v>
      </c>
      <c r="F52" s="116">
        <f t="shared" si="6"/>
        <v>7.2025352924229326E-3</v>
      </c>
      <c r="G52" s="15"/>
      <c r="H52" s="50">
        <v>0</v>
      </c>
      <c r="I52" s="50">
        <v>0</v>
      </c>
      <c r="J52" s="51">
        <f t="shared" si="7"/>
        <v>0</v>
      </c>
      <c r="K52" s="19">
        <f t="shared" si="8"/>
        <v>0</v>
      </c>
      <c r="L52" s="51">
        <f t="shared" si="9"/>
        <v>-250</v>
      </c>
      <c r="M52" s="73">
        <f t="shared" si="10"/>
        <v>1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>
      <c r="A53" s="1" t="s">
        <v>75</v>
      </c>
      <c r="B53" s="7"/>
      <c r="C53" s="47">
        <v>0</v>
      </c>
      <c r="D53" s="18"/>
      <c r="E53" s="35">
        <v>-250</v>
      </c>
      <c r="F53" s="116">
        <f t="shared" si="6"/>
        <v>7.2025352924229326E-3</v>
      </c>
      <c r="G53" s="15"/>
      <c r="H53" s="50">
        <v>0</v>
      </c>
      <c r="I53" s="50">
        <v>304.44</v>
      </c>
      <c r="J53" s="51">
        <f t="shared" si="7"/>
        <v>-304.44</v>
      </c>
      <c r="K53" s="19">
        <f t="shared" si="8"/>
        <v>0.15939016664659716</v>
      </c>
      <c r="L53" s="51">
        <f t="shared" si="9"/>
        <v>54.44</v>
      </c>
      <c r="M53" s="73">
        <f t="shared" si="10"/>
        <v>-0.21775999999999998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1" t="s">
        <v>19</v>
      </c>
      <c r="C54" s="47">
        <v>200.24</v>
      </c>
      <c r="D54" s="18"/>
      <c r="E54" s="35">
        <v>-200</v>
      </c>
      <c r="F54" s="116">
        <f t="shared" si="6"/>
        <v>5.7620282339383459E-3</v>
      </c>
      <c r="G54" s="15"/>
      <c r="H54" s="50">
        <v>0</v>
      </c>
      <c r="I54" s="50">
        <v>0</v>
      </c>
      <c r="J54" s="51">
        <f t="shared" si="7"/>
        <v>0</v>
      </c>
      <c r="K54" s="19">
        <f t="shared" si="8"/>
        <v>0</v>
      </c>
      <c r="L54" s="51">
        <f t="shared" si="9"/>
        <v>-200</v>
      </c>
      <c r="M54" s="73">
        <f t="shared" si="10"/>
        <v>1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7" t="s">
        <v>33</v>
      </c>
      <c r="C55" s="47">
        <v>-35</v>
      </c>
      <c r="D55" s="18"/>
      <c r="E55" s="35">
        <v>-200</v>
      </c>
      <c r="F55" s="116">
        <f t="shared" si="6"/>
        <v>5.7620282339383459E-3</v>
      </c>
      <c r="G55" s="15"/>
      <c r="H55" s="50">
        <v>0</v>
      </c>
      <c r="I55" s="50">
        <v>0</v>
      </c>
      <c r="J55" s="51">
        <f t="shared" si="7"/>
        <v>0</v>
      </c>
      <c r="K55" s="19">
        <f t="shared" si="8"/>
        <v>0</v>
      </c>
      <c r="L55" s="51">
        <f t="shared" si="9"/>
        <v>-200</v>
      </c>
      <c r="M55" s="73">
        <f t="shared" si="10"/>
        <v>1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1" t="s">
        <v>34</v>
      </c>
      <c r="C56" s="47">
        <v>-177.87</v>
      </c>
      <c r="D56" s="18"/>
      <c r="E56" s="35">
        <v>-175</v>
      </c>
      <c r="F56" s="116">
        <f t="shared" si="6"/>
        <v>5.041774704696053E-3</v>
      </c>
      <c r="G56" s="15"/>
      <c r="H56" s="50">
        <v>0</v>
      </c>
      <c r="I56" s="50">
        <v>0</v>
      </c>
      <c r="J56" s="51">
        <f t="shared" si="7"/>
        <v>0</v>
      </c>
      <c r="K56" s="19">
        <f t="shared" si="8"/>
        <v>0</v>
      </c>
      <c r="L56" s="51">
        <f t="shared" si="9"/>
        <v>-175</v>
      </c>
      <c r="M56" s="73">
        <f t="shared" si="10"/>
        <v>1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93" t="s">
        <v>28</v>
      </c>
      <c r="B57" s="89"/>
      <c r="C57" s="90">
        <v>-93.23</v>
      </c>
      <c r="D57" s="91"/>
      <c r="E57" s="92">
        <v>-150</v>
      </c>
      <c r="F57" s="116">
        <f t="shared" si="6"/>
        <v>4.3215211754537601E-3</v>
      </c>
      <c r="G57" s="15"/>
      <c r="H57" s="50">
        <v>0</v>
      </c>
      <c r="I57" s="50">
        <v>0</v>
      </c>
      <c r="J57" s="51">
        <f t="shared" si="7"/>
        <v>0</v>
      </c>
      <c r="K57" s="19">
        <f t="shared" si="8"/>
        <v>0</v>
      </c>
      <c r="L57" s="51">
        <f t="shared" si="9"/>
        <v>-150</v>
      </c>
      <c r="M57" s="73">
        <f t="shared" si="10"/>
        <v>1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" t="s">
        <v>76</v>
      </c>
      <c r="B58" s="1"/>
      <c r="C58" s="47">
        <v>0</v>
      </c>
      <c r="D58" s="18"/>
      <c r="E58" s="35">
        <v>-150</v>
      </c>
      <c r="F58" s="116">
        <f t="shared" si="6"/>
        <v>4.3215211754537601E-3</v>
      </c>
      <c r="G58" s="15"/>
      <c r="H58" s="50">
        <v>0</v>
      </c>
      <c r="I58" s="50">
        <v>75.930000000000007</v>
      </c>
      <c r="J58" s="51">
        <f t="shared" si="7"/>
        <v>-75.930000000000007</v>
      </c>
      <c r="K58" s="19">
        <f t="shared" si="8"/>
        <v>3.9753302304152291E-2</v>
      </c>
      <c r="L58" s="51">
        <f t="shared" si="9"/>
        <v>-74.069999999999993</v>
      </c>
      <c r="M58" s="73">
        <f t="shared" si="10"/>
        <v>0.49379999999999996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1" t="s">
        <v>17</v>
      </c>
      <c r="C59" s="47">
        <v>-155.91999999999999</v>
      </c>
      <c r="D59" s="18"/>
      <c r="E59" s="35">
        <v>-125</v>
      </c>
      <c r="F59" s="116">
        <f t="shared" si="6"/>
        <v>3.6012676462114663E-3</v>
      </c>
      <c r="G59" s="15"/>
      <c r="H59" s="50">
        <v>0</v>
      </c>
      <c r="I59" s="50">
        <v>0</v>
      </c>
      <c r="J59" s="50">
        <f t="shared" si="7"/>
        <v>0</v>
      </c>
      <c r="K59" s="19">
        <f t="shared" si="8"/>
        <v>0</v>
      </c>
      <c r="L59" s="51">
        <f t="shared" si="9"/>
        <v>-125</v>
      </c>
      <c r="M59" s="73">
        <f t="shared" si="10"/>
        <v>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>
      <c r="A60" s="7" t="s">
        <v>37</v>
      </c>
      <c r="C60" s="47">
        <v>0</v>
      </c>
      <c r="D60" s="18"/>
      <c r="E60" s="35">
        <v>-130</v>
      </c>
      <c r="F60" s="116">
        <f t="shared" si="6"/>
        <v>3.7453183520599251E-3</v>
      </c>
      <c r="G60" s="15"/>
      <c r="H60" s="50">
        <v>0</v>
      </c>
      <c r="I60" s="50">
        <v>126</v>
      </c>
      <c r="J60" s="51">
        <f>H60-I60</f>
        <v>-126</v>
      </c>
      <c r="K60" s="19">
        <f t="shared" si="8"/>
        <v>6.5967550247901852E-2</v>
      </c>
      <c r="L60" s="51">
        <f>E60-J60</f>
        <v>-4</v>
      </c>
      <c r="M60" s="73">
        <f>L60/E60</f>
        <v>3.0769230769230771E-2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>
      <c r="A61" s="1" t="s">
        <v>50</v>
      </c>
      <c r="C61" s="47">
        <v>0</v>
      </c>
      <c r="D61" s="18"/>
      <c r="E61" s="35">
        <v>-100</v>
      </c>
      <c r="F61" s="116">
        <f t="shared" si="6"/>
        <v>2.8810141169691729E-3</v>
      </c>
      <c r="G61" s="15"/>
      <c r="H61" s="50">
        <v>0</v>
      </c>
      <c r="I61" s="50">
        <v>0</v>
      </c>
      <c r="J61" s="51">
        <f t="shared" si="7"/>
        <v>0</v>
      </c>
      <c r="K61" s="19">
        <f t="shared" si="8"/>
        <v>0</v>
      </c>
      <c r="L61" s="51">
        <f t="shared" si="9"/>
        <v>-100</v>
      </c>
      <c r="M61" s="73">
        <f t="shared" si="10"/>
        <v>1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" t="s">
        <v>31</v>
      </c>
      <c r="C62" s="47">
        <v>-164.51</v>
      </c>
      <c r="D62" s="18"/>
      <c r="E62" s="35">
        <v>-100</v>
      </c>
      <c r="F62" s="116">
        <f t="shared" si="6"/>
        <v>2.8810141169691729E-3</v>
      </c>
      <c r="G62" s="15"/>
      <c r="H62" s="50">
        <v>0</v>
      </c>
      <c r="I62" s="50">
        <v>0</v>
      </c>
      <c r="J62" s="51">
        <f t="shared" si="7"/>
        <v>0</v>
      </c>
      <c r="K62" s="19">
        <f t="shared" si="8"/>
        <v>0</v>
      </c>
      <c r="L62" s="51">
        <f t="shared" si="9"/>
        <v>-100</v>
      </c>
      <c r="M62" s="73">
        <f t="shared" si="10"/>
        <v>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1" t="s">
        <v>32</v>
      </c>
      <c r="C63" s="47">
        <v>0</v>
      </c>
      <c r="D63" s="18"/>
      <c r="E63" s="35">
        <v>-100</v>
      </c>
      <c r="F63" s="116">
        <f t="shared" si="6"/>
        <v>2.8810141169691729E-3</v>
      </c>
      <c r="G63" s="15"/>
      <c r="H63" s="50">
        <v>0</v>
      </c>
      <c r="I63" s="50">
        <v>0</v>
      </c>
      <c r="J63" s="51">
        <f t="shared" si="7"/>
        <v>0</v>
      </c>
      <c r="K63" s="19">
        <f t="shared" si="8"/>
        <v>0</v>
      </c>
      <c r="L63" s="51">
        <f t="shared" si="9"/>
        <v>-100</v>
      </c>
      <c r="M63" s="73">
        <f t="shared" si="10"/>
        <v>1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>
      <c r="A64" s="1" t="s">
        <v>77</v>
      </c>
      <c r="B64" s="7"/>
      <c r="C64" s="47">
        <v>0</v>
      </c>
      <c r="D64" s="18"/>
      <c r="E64" s="35">
        <v>-100</v>
      </c>
      <c r="F64" s="116">
        <f t="shared" si="6"/>
        <v>2.8810141169691729E-3</v>
      </c>
      <c r="G64" s="15"/>
      <c r="H64" s="50">
        <v>0</v>
      </c>
      <c r="I64" s="50">
        <v>0</v>
      </c>
      <c r="J64" s="51">
        <f t="shared" si="7"/>
        <v>0</v>
      </c>
      <c r="K64" s="19">
        <f t="shared" si="8"/>
        <v>0</v>
      </c>
      <c r="L64" s="51">
        <f t="shared" si="9"/>
        <v>-100</v>
      </c>
      <c r="M64" s="73">
        <f t="shared" si="10"/>
        <v>1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" t="s">
        <v>78</v>
      </c>
      <c r="B65" s="7"/>
      <c r="C65" s="47">
        <v>-98.97</v>
      </c>
      <c r="D65" s="18"/>
      <c r="E65" s="35">
        <v>-100</v>
      </c>
      <c r="F65" s="116">
        <f t="shared" si="6"/>
        <v>2.8810141169691729E-3</v>
      </c>
      <c r="G65" s="15"/>
      <c r="H65" s="50">
        <v>0</v>
      </c>
      <c r="I65" s="50">
        <v>0</v>
      </c>
      <c r="J65" s="51">
        <f t="shared" si="7"/>
        <v>0</v>
      </c>
      <c r="K65" s="19">
        <f t="shared" si="8"/>
        <v>0</v>
      </c>
      <c r="L65" s="51">
        <f t="shared" si="9"/>
        <v>-100</v>
      </c>
      <c r="M65" s="73">
        <f t="shared" si="10"/>
        <v>1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8" t="s">
        <v>38</v>
      </c>
      <c r="C66" s="47">
        <v>-270.76999999999953</v>
      </c>
      <c r="D66" s="18"/>
      <c r="E66" s="35">
        <v>-100</v>
      </c>
      <c r="F66" s="116">
        <f t="shared" si="6"/>
        <v>2.8810141169691729E-3</v>
      </c>
      <c r="G66" s="15"/>
      <c r="H66" s="50">
        <v>0</v>
      </c>
      <c r="I66" s="50">
        <v>0</v>
      </c>
      <c r="J66" s="51">
        <f t="shared" si="7"/>
        <v>0</v>
      </c>
      <c r="K66" s="19">
        <f t="shared" si="8"/>
        <v>0</v>
      </c>
      <c r="L66" s="51">
        <f t="shared" si="9"/>
        <v>-100</v>
      </c>
      <c r="M66" s="73">
        <f t="shared" si="10"/>
        <v>1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93" t="s">
        <v>25</v>
      </c>
      <c r="B67" s="89"/>
      <c r="C67" s="90">
        <v>0</v>
      </c>
      <c r="D67" s="91"/>
      <c r="E67" s="92">
        <v>-75</v>
      </c>
      <c r="F67" s="116">
        <f t="shared" si="6"/>
        <v>2.16076058772688E-3</v>
      </c>
      <c r="G67" s="15"/>
      <c r="H67" s="50">
        <v>0</v>
      </c>
      <c r="I67" s="50">
        <v>0</v>
      </c>
      <c r="J67" s="51">
        <f t="shared" si="7"/>
        <v>0</v>
      </c>
      <c r="K67" s="19">
        <f t="shared" si="8"/>
        <v>0</v>
      </c>
      <c r="L67" s="51">
        <f t="shared" si="9"/>
        <v>-75</v>
      </c>
      <c r="M67" s="73">
        <f t="shared" si="10"/>
        <v>1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>
      <c r="A68" s="1" t="s">
        <v>79</v>
      </c>
      <c r="B68" s="1"/>
      <c r="C68" s="47">
        <v>-60.63</v>
      </c>
      <c r="D68" s="18"/>
      <c r="E68" s="35">
        <v>-60</v>
      </c>
      <c r="F68" s="116">
        <f t="shared" si="6"/>
        <v>1.7286084701815039E-3</v>
      </c>
      <c r="G68" s="15"/>
      <c r="H68" s="50">
        <v>0</v>
      </c>
      <c r="I68" s="50">
        <v>0</v>
      </c>
      <c r="J68" s="51">
        <f t="shared" si="7"/>
        <v>0</v>
      </c>
      <c r="K68" s="19">
        <f t="shared" si="8"/>
        <v>0</v>
      </c>
      <c r="L68" s="51">
        <f t="shared" si="9"/>
        <v>-60</v>
      </c>
      <c r="M68" s="73">
        <f t="shared" si="10"/>
        <v>1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" t="s">
        <v>80</v>
      </c>
      <c r="B69" s="1"/>
      <c r="C69" s="47">
        <v>0</v>
      </c>
      <c r="D69" s="18"/>
      <c r="E69" s="35">
        <v>-50</v>
      </c>
      <c r="F69" s="116">
        <f t="shared" si="6"/>
        <v>1.4405070584845865E-3</v>
      </c>
      <c r="G69" s="15"/>
      <c r="H69" s="50">
        <v>0</v>
      </c>
      <c r="I69" s="50">
        <v>0</v>
      </c>
      <c r="J69" s="51">
        <f t="shared" si="7"/>
        <v>0</v>
      </c>
      <c r="K69" s="19">
        <f t="shared" si="8"/>
        <v>0</v>
      </c>
      <c r="L69" s="51">
        <f t="shared" si="9"/>
        <v>-50</v>
      </c>
      <c r="M69" s="73">
        <f t="shared" si="10"/>
        <v>1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" t="s">
        <v>84</v>
      </c>
      <c r="B70" s="1"/>
      <c r="C70" s="47">
        <v>0</v>
      </c>
      <c r="D70" s="18"/>
      <c r="E70" s="35">
        <v>-40</v>
      </c>
      <c r="F70" s="116">
        <f t="shared" si="6"/>
        <v>1.1524056467876692E-3</v>
      </c>
      <c r="G70" s="15"/>
      <c r="H70" s="50">
        <v>0</v>
      </c>
      <c r="I70" s="50">
        <v>0</v>
      </c>
      <c r="J70" s="51">
        <f t="shared" si="7"/>
        <v>0</v>
      </c>
      <c r="K70" s="19">
        <f t="shared" si="8"/>
        <v>0</v>
      </c>
      <c r="L70" s="51">
        <f t="shared" si="9"/>
        <v>-40</v>
      </c>
      <c r="M70" s="73">
        <f t="shared" si="10"/>
        <v>1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" t="s">
        <v>20</v>
      </c>
      <c r="C71" s="47">
        <v>-1.69</v>
      </c>
      <c r="D71" s="18"/>
      <c r="E71" s="35">
        <v>-40</v>
      </c>
      <c r="F71" s="116">
        <f t="shared" si="6"/>
        <v>1.1524056467876692E-3</v>
      </c>
      <c r="G71" s="15"/>
      <c r="H71" s="50">
        <v>0</v>
      </c>
      <c r="I71" s="50">
        <v>0</v>
      </c>
      <c r="J71" s="51">
        <f t="shared" si="7"/>
        <v>0</v>
      </c>
      <c r="K71" s="19">
        <f t="shared" si="8"/>
        <v>0</v>
      </c>
      <c r="L71" s="51">
        <f t="shared" si="9"/>
        <v>-40</v>
      </c>
      <c r="M71" s="73">
        <f t="shared" si="10"/>
        <v>1</v>
      </c>
    </row>
    <row r="72" spans="1:28">
      <c r="A72" s="1" t="s">
        <v>81</v>
      </c>
      <c r="B72" s="1"/>
      <c r="C72" s="48">
        <v>0</v>
      </c>
      <c r="D72" s="18"/>
      <c r="E72" s="36">
        <v>-40</v>
      </c>
      <c r="F72" s="116">
        <f t="shared" si="6"/>
        <v>1.1524056467876692E-3</v>
      </c>
      <c r="G72" s="15"/>
      <c r="H72" s="22">
        <v>0</v>
      </c>
      <c r="I72" s="22">
        <v>61.66</v>
      </c>
      <c r="J72" s="23">
        <f t="shared" si="7"/>
        <v>-61.66</v>
      </c>
      <c r="K72" s="19">
        <f t="shared" si="8"/>
        <v>3.2282215462584349E-2</v>
      </c>
      <c r="L72" s="23">
        <f t="shared" si="9"/>
        <v>21.659999999999997</v>
      </c>
      <c r="M72" s="73">
        <f t="shared" si="10"/>
        <v>-0.54149999999999987</v>
      </c>
    </row>
    <row r="73" spans="1:28">
      <c r="A73" s="7" t="s">
        <v>48</v>
      </c>
      <c r="C73" s="40">
        <f>SUM(C34:C72)</f>
        <v>-19360.48</v>
      </c>
      <c r="D73" s="57"/>
      <c r="E73" s="29">
        <f>SUM(E34:E72)</f>
        <v>-34710</v>
      </c>
      <c r="F73" s="28"/>
      <c r="G73" s="15"/>
      <c r="H73" s="54">
        <f>SUM(H34:H72)</f>
        <v>0</v>
      </c>
      <c r="I73" s="54">
        <f>SUM(I34:I72)</f>
        <v>1910.0300000000002</v>
      </c>
      <c r="J73" s="54">
        <f t="shared" si="7"/>
        <v>-1910.0300000000002</v>
      </c>
      <c r="K73" s="56"/>
      <c r="L73" s="57">
        <f>SUM(L34:L72)</f>
        <v>-32799.97</v>
      </c>
      <c r="M73" s="55"/>
    </row>
    <row r="74" spans="1:28">
      <c r="A74" s="7"/>
      <c r="C74" s="47"/>
      <c r="D74" s="18"/>
      <c r="E74" s="35"/>
      <c r="F74" s="28"/>
      <c r="G74" s="15"/>
      <c r="H74" s="9"/>
      <c r="I74" s="16"/>
      <c r="J74" s="56"/>
      <c r="K74" s="56"/>
      <c r="L74" s="70"/>
      <c r="M74" s="55"/>
    </row>
    <row r="75" spans="1:28" ht="20.25">
      <c r="A75" s="13" t="s">
        <v>40</v>
      </c>
      <c r="C75" s="44">
        <f>SUM(C34:C72)</f>
        <v>-19360.48</v>
      </c>
      <c r="D75" s="52"/>
      <c r="E75" s="33">
        <f>SUM(E34:E72)</f>
        <v>-34710</v>
      </c>
      <c r="F75" s="117">
        <f>SUM(F34:F72)</f>
        <v>1.0000000000000002</v>
      </c>
      <c r="G75" s="15"/>
      <c r="H75" s="52">
        <f>SUM(H34:H72)</f>
        <v>0</v>
      </c>
      <c r="I75" s="52">
        <f>SUM(I34:I72)</f>
        <v>1910.0300000000002</v>
      </c>
      <c r="J75" s="52">
        <f>SUM(J34:J72)</f>
        <v>-1910.0300000000002</v>
      </c>
      <c r="K75" s="56"/>
      <c r="L75" s="52">
        <f>SUM(L34:L72)</f>
        <v>-32799.97</v>
      </c>
      <c r="M75" s="73">
        <f>L75/E75</f>
        <v>0.94497176606165378</v>
      </c>
    </row>
    <row r="76" spans="1:28">
      <c r="A76" s="7"/>
      <c r="C76" s="40"/>
      <c r="D76" s="57"/>
      <c r="E76" s="29"/>
      <c r="F76" s="28"/>
      <c r="G76" s="15"/>
      <c r="H76" s="57"/>
      <c r="I76" s="57"/>
      <c r="J76" s="57"/>
      <c r="K76" s="56"/>
      <c r="L76" s="57"/>
      <c r="M76" s="55"/>
    </row>
    <row r="77" spans="1:28" ht="20.25">
      <c r="A77" s="13" t="s">
        <v>49</v>
      </c>
      <c r="C77" s="96">
        <f>SUM(C27+C75)</f>
        <v>10075.010000000002</v>
      </c>
      <c r="D77" s="52"/>
      <c r="E77" s="97">
        <f>SUM(E27+E75)</f>
        <v>2390</v>
      </c>
      <c r="F77" s="108"/>
      <c r="G77" s="20"/>
      <c r="H77" s="98">
        <f>SUM(H27+H75)</f>
        <v>2509.09</v>
      </c>
      <c r="I77" s="98">
        <f>SUM(I27+I75)</f>
        <v>1937.0300000000002</v>
      </c>
      <c r="J77" s="98">
        <f>SUM(J27+J75)</f>
        <v>572.05999999999995</v>
      </c>
      <c r="K77" s="67"/>
      <c r="L77" s="98">
        <f>SUM(L27+L75)</f>
        <v>-32799.97</v>
      </c>
      <c r="M77" s="99"/>
    </row>
    <row r="78" spans="1:28" hidden="1">
      <c r="A78" s="7"/>
      <c r="C78" s="85"/>
      <c r="D78" s="16"/>
      <c r="E78" s="74"/>
      <c r="F78" s="15"/>
      <c r="G78" s="15"/>
      <c r="H78" s="9"/>
      <c r="I78" s="16"/>
      <c r="J78" s="56"/>
      <c r="K78" s="56"/>
      <c r="L78" s="70"/>
      <c r="M78" s="55"/>
    </row>
    <row r="79" spans="1:28" ht="18.75" hidden="1">
      <c r="A79" s="6" t="s">
        <v>83</v>
      </c>
      <c r="C79" s="86"/>
      <c r="D79" s="10"/>
      <c r="E79" s="75"/>
      <c r="F79" s="15"/>
      <c r="G79" s="15"/>
      <c r="H79" s="14" t="s">
        <v>12</v>
      </c>
      <c r="I79" s="14" t="s">
        <v>13</v>
      </c>
      <c r="J79" s="14" t="s">
        <v>53</v>
      </c>
      <c r="K79" s="15"/>
      <c r="L79" s="51"/>
      <c r="M79" s="2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idden="1">
      <c r="A80" t="s">
        <v>57</v>
      </c>
      <c r="C80" s="86"/>
      <c r="D80" s="10"/>
      <c r="E80" s="75"/>
      <c r="F80" s="15"/>
      <c r="G80" s="15"/>
      <c r="H80" s="49">
        <v>0</v>
      </c>
      <c r="I80" s="49">
        <v>0</v>
      </c>
      <c r="J80" s="54">
        <f>H80-I80</f>
        <v>0</v>
      </c>
      <c r="K80" s="15"/>
      <c r="L80" s="51"/>
      <c r="M80" s="2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idden="1">
      <c r="A81" t="s">
        <v>60</v>
      </c>
      <c r="C81" s="86"/>
      <c r="D81" s="10"/>
      <c r="E81" s="75"/>
      <c r="F81" s="15"/>
      <c r="G81" s="15"/>
      <c r="H81" s="22">
        <v>637.5</v>
      </c>
      <c r="I81" s="22">
        <v>637.5</v>
      </c>
      <c r="J81" s="23">
        <f>H81-I81</f>
        <v>0</v>
      </c>
      <c r="K81" s="15"/>
      <c r="L81" s="51"/>
      <c r="M81" s="2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idden="1">
      <c r="C82" s="86"/>
      <c r="D82" s="10"/>
      <c r="E82" s="74"/>
      <c r="F82" s="15"/>
      <c r="G82" s="15"/>
      <c r="H82" s="51"/>
      <c r="I82" s="50"/>
      <c r="J82" s="70"/>
      <c r="K82" s="56"/>
      <c r="L82" s="70"/>
      <c r="M82" s="55"/>
    </row>
    <row r="83" spans="1:28" hidden="1">
      <c r="A83" t="s">
        <v>41</v>
      </c>
      <c r="C83" s="86"/>
      <c r="D83" s="10"/>
      <c r="E83" s="74"/>
      <c r="F83" s="15"/>
      <c r="G83" s="15"/>
      <c r="H83" s="54">
        <f>SUM(H80:H81)</f>
        <v>637.5</v>
      </c>
      <c r="I83" s="54">
        <f>SUM(I80:I81)</f>
        <v>637.5</v>
      </c>
      <c r="J83" s="54">
        <f>SUM(J80:J81)</f>
        <v>0</v>
      </c>
      <c r="K83" s="56"/>
      <c r="L83" s="70"/>
      <c r="M83" s="55"/>
    </row>
    <row r="84" spans="1:28" hidden="1">
      <c r="C84" s="86"/>
      <c r="D84" s="10"/>
      <c r="E84" s="74"/>
      <c r="F84" s="15"/>
      <c r="G84" s="15"/>
      <c r="H84" s="51"/>
      <c r="I84" s="51"/>
      <c r="J84" s="70"/>
      <c r="K84" s="56"/>
      <c r="L84" s="70"/>
      <c r="M84" s="55"/>
    </row>
    <row r="85" spans="1:28" hidden="1">
      <c r="A85" t="s">
        <v>61</v>
      </c>
      <c r="C85" s="87"/>
      <c r="D85" s="10"/>
      <c r="E85" s="76"/>
      <c r="F85" s="20"/>
      <c r="G85" s="20"/>
      <c r="H85" s="23"/>
      <c r="I85" s="23"/>
      <c r="J85" s="77">
        <f>J77+J83</f>
        <v>572.05999999999995</v>
      </c>
      <c r="K85" s="67"/>
      <c r="L85" s="66"/>
      <c r="M85" s="58"/>
    </row>
    <row r="86" spans="1:28">
      <c r="C86" s="10"/>
      <c r="D86" s="10"/>
      <c r="E86" s="17"/>
      <c r="F86" s="15"/>
      <c r="G86" s="15"/>
      <c r="H86" s="51"/>
      <c r="I86" s="51"/>
      <c r="J86" s="24"/>
    </row>
    <row r="87" spans="1:28" ht="16.5">
      <c r="A87" s="111" t="s">
        <v>97</v>
      </c>
      <c r="B87" s="100"/>
      <c r="C87" s="101"/>
      <c r="D87" s="15"/>
      <c r="E87" s="111" t="s">
        <v>98</v>
      </c>
      <c r="F87" s="79"/>
      <c r="G87" s="15"/>
      <c r="J87" s="24"/>
    </row>
    <row r="88" spans="1:28">
      <c r="A88" s="63"/>
      <c r="B88" s="15" t="s">
        <v>92</v>
      </c>
      <c r="C88" s="102">
        <v>150</v>
      </c>
      <c r="D88" s="15"/>
      <c r="E88" s="107" t="s">
        <v>85</v>
      </c>
      <c r="F88" s="102">
        <v>3000</v>
      </c>
      <c r="G88" s="54"/>
      <c r="J88" s="24"/>
    </row>
    <row r="89" spans="1:28">
      <c r="A89" s="63"/>
      <c r="B89" s="15" t="s">
        <v>93</v>
      </c>
      <c r="C89" s="103">
        <v>60</v>
      </c>
      <c r="D89" s="16"/>
      <c r="E89" s="107" t="s">
        <v>86</v>
      </c>
      <c r="F89" s="103">
        <v>700</v>
      </c>
      <c r="G89" s="18"/>
      <c r="J89" s="21"/>
      <c r="K89" s="1"/>
      <c r="L89" s="2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>
      <c r="A90" s="63"/>
      <c r="B90" s="15" t="s">
        <v>94</v>
      </c>
      <c r="C90" s="103">
        <v>50</v>
      </c>
      <c r="D90" s="16"/>
      <c r="E90" s="107" t="s">
        <v>87</v>
      </c>
      <c r="F90" s="103">
        <v>400</v>
      </c>
      <c r="G90" s="18"/>
      <c r="J90" s="21"/>
      <c r="K90" s="1"/>
      <c r="L90" s="2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63"/>
      <c r="B91" s="15" t="s">
        <v>95</v>
      </c>
      <c r="C91" s="103">
        <v>40</v>
      </c>
      <c r="D91" s="16"/>
      <c r="E91" s="107" t="s">
        <v>88</v>
      </c>
      <c r="F91" s="103">
        <v>250</v>
      </c>
      <c r="G91" s="18"/>
      <c r="J91" s="21"/>
      <c r="K91" s="1"/>
      <c r="L91" s="2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>
      <c r="A92" s="63"/>
      <c r="B92" s="15" t="s">
        <v>96</v>
      </c>
      <c r="C92" s="104">
        <v>40</v>
      </c>
      <c r="D92" s="16"/>
      <c r="E92" s="107" t="s">
        <v>89</v>
      </c>
      <c r="F92" s="103">
        <v>250</v>
      </c>
      <c r="G92" s="18"/>
      <c r="J92" s="1"/>
      <c r="K92" s="1"/>
      <c r="L92" s="2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>
      <c r="A93" s="63"/>
      <c r="B93" s="56"/>
      <c r="C93" s="28"/>
      <c r="D93" s="15"/>
      <c r="E93" s="107" t="s">
        <v>90</v>
      </c>
      <c r="F93" s="109">
        <v>100</v>
      </c>
      <c r="G93" s="15"/>
      <c r="H93" s="56"/>
      <c r="I93" s="1"/>
    </row>
    <row r="94" spans="1:28">
      <c r="A94" s="105" t="s">
        <v>48</v>
      </c>
      <c r="B94" s="67"/>
      <c r="C94" s="106">
        <f>SUM(C88:C93)</f>
        <v>340</v>
      </c>
      <c r="D94" s="15"/>
      <c r="E94" s="107" t="s">
        <v>91</v>
      </c>
      <c r="F94" s="110">
        <v>100</v>
      </c>
      <c r="G94" s="15"/>
      <c r="H94" s="56"/>
      <c r="I94" s="1"/>
    </row>
    <row r="95" spans="1:28">
      <c r="A95" s="1"/>
      <c r="C95" s="1"/>
      <c r="D95" s="15"/>
      <c r="E95" s="63"/>
      <c r="F95" s="28"/>
      <c r="G95" s="15"/>
      <c r="H95" s="15"/>
      <c r="I95" s="1"/>
    </row>
    <row r="96" spans="1:28">
      <c r="A96" s="1"/>
      <c r="C96" s="1"/>
      <c r="D96" s="15"/>
      <c r="E96" s="105" t="s">
        <v>41</v>
      </c>
      <c r="F96" s="106">
        <f>SUM(F88:F94)</f>
        <v>4800</v>
      </c>
      <c r="G96" s="54"/>
      <c r="H96" s="15"/>
      <c r="I96" s="1"/>
    </row>
    <row r="97" spans="1:9">
      <c r="A97" s="1"/>
      <c r="C97" s="1"/>
      <c r="D97" s="15"/>
      <c r="E97" s="1"/>
      <c r="F97" s="15"/>
      <c r="G97" s="15"/>
      <c r="H97" s="15"/>
      <c r="I97" s="1"/>
    </row>
    <row r="98" spans="1:9">
      <c r="A98" s="1"/>
      <c r="C98" s="1"/>
      <c r="D98" s="15"/>
      <c r="E98" s="78" t="s">
        <v>64</v>
      </c>
      <c r="F98" s="79"/>
      <c r="G98" s="15"/>
      <c r="H98" s="1"/>
      <c r="I98" s="1"/>
    </row>
    <row r="99" spans="1:9">
      <c r="A99" s="1"/>
      <c r="C99" s="1"/>
      <c r="D99" s="15"/>
      <c r="E99" s="63" t="s">
        <v>63</v>
      </c>
      <c r="F99" s="80">
        <v>4010.71</v>
      </c>
      <c r="G99" s="1"/>
      <c r="H99" s="1"/>
      <c r="I99" s="1"/>
    </row>
    <row r="100" spans="1:9">
      <c r="A100" s="1"/>
      <c r="C100" s="1"/>
      <c r="D100" s="15"/>
      <c r="E100" s="63" t="s">
        <v>65</v>
      </c>
      <c r="F100" s="82">
        <v>200</v>
      </c>
      <c r="G100" s="1"/>
      <c r="H100" s="1"/>
      <c r="I100" s="1"/>
    </row>
    <row r="101" spans="1:9">
      <c r="A101" s="1"/>
      <c r="C101" s="1"/>
      <c r="D101" s="15"/>
      <c r="E101" s="63" t="s">
        <v>62</v>
      </c>
      <c r="F101" s="81">
        <v>50167.8</v>
      </c>
      <c r="G101" s="1"/>
      <c r="H101" s="1"/>
      <c r="I101" s="1"/>
    </row>
    <row r="102" spans="1:9">
      <c r="A102" s="1"/>
      <c r="C102" s="1"/>
      <c r="D102" s="15"/>
      <c r="E102" s="63"/>
      <c r="F102" s="82"/>
      <c r="G102" s="1"/>
      <c r="H102" s="1"/>
      <c r="I102" s="1"/>
    </row>
    <row r="103" spans="1:9">
      <c r="A103" s="1"/>
      <c r="C103" s="1"/>
      <c r="D103" s="15"/>
      <c r="E103" s="83" t="s">
        <v>56</v>
      </c>
      <c r="F103" s="84">
        <f>SUM(F99:F102)</f>
        <v>54378.51</v>
      </c>
      <c r="G103" s="1"/>
      <c r="H103" s="1"/>
      <c r="I103" s="1"/>
    </row>
    <row r="104" spans="1:9">
      <c r="A104" s="1"/>
      <c r="C104" s="1"/>
      <c r="D104" s="15"/>
      <c r="E104" s="1"/>
      <c r="F104" s="1"/>
      <c r="G104" s="1"/>
      <c r="H104" s="1"/>
      <c r="I104" s="1"/>
    </row>
    <row r="105" spans="1:9">
      <c r="A105" s="1"/>
      <c r="C105" s="1"/>
      <c r="D105" s="15"/>
      <c r="E105" s="1"/>
      <c r="F105" s="1"/>
      <c r="G105" s="1"/>
      <c r="H105" s="1"/>
      <c r="I105" s="1"/>
    </row>
    <row r="106" spans="1:9">
      <c r="A106" s="1"/>
      <c r="C106" s="1"/>
      <c r="D106" s="15"/>
      <c r="E106" s="1"/>
      <c r="F106" s="1"/>
      <c r="G106" s="1"/>
      <c r="H106" s="1"/>
      <c r="I106" s="1"/>
    </row>
    <row r="107" spans="1:9">
      <c r="A107" s="1"/>
      <c r="C107" s="1"/>
      <c r="D107" s="15"/>
      <c r="E107" s="1"/>
      <c r="F107" s="1"/>
      <c r="G107" s="1"/>
      <c r="H107" s="1"/>
      <c r="I107" s="1"/>
    </row>
    <row r="108" spans="1:9">
      <c r="A108" s="1"/>
      <c r="C108" s="1"/>
      <c r="D108" s="15"/>
      <c r="E108" s="1"/>
      <c r="F108" s="1"/>
      <c r="G108" s="1"/>
      <c r="H108" s="1"/>
      <c r="I108" s="1"/>
    </row>
    <row r="109" spans="1:9">
      <c r="A109" s="1"/>
      <c r="C109" s="1"/>
      <c r="D109" s="15"/>
      <c r="E109" s="1"/>
      <c r="F109" s="1"/>
      <c r="G109" s="1"/>
      <c r="H109" s="1"/>
      <c r="I109" s="1"/>
    </row>
    <row r="110" spans="1:9">
      <c r="A110" s="1"/>
      <c r="C110" s="1"/>
      <c r="D110" s="15"/>
      <c r="E110" s="1"/>
      <c r="F110" s="1"/>
      <c r="G110" s="1"/>
      <c r="H110" s="1"/>
      <c r="I110" s="1"/>
    </row>
    <row r="111" spans="1:9">
      <c r="A111" s="1"/>
      <c r="C111" s="1"/>
      <c r="D111" s="15"/>
      <c r="E111" s="1"/>
      <c r="F111" s="1"/>
      <c r="G111" s="1"/>
      <c r="H111" s="1"/>
      <c r="I111" s="1"/>
    </row>
    <row r="112" spans="1:9">
      <c r="A112" s="1"/>
      <c r="C112" s="1"/>
      <c r="D112" s="15"/>
      <c r="E112" s="1"/>
      <c r="F112" s="1"/>
      <c r="G112" s="1"/>
      <c r="H112" s="1"/>
      <c r="I112" s="1"/>
    </row>
    <row r="113" spans="1:9">
      <c r="A113" s="1"/>
      <c r="C113" s="1"/>
      <c r="D113" s="15"/>
      <c r="E113" s="1"/>
      <c r="F113" s="1"/>
      <c r="G113" s="1"/>
      <c r="H113" s="1"/>
      <c r="I113" s="1"/>
    </row>
    <row r="114" spans="1:9">
      <c r="A114" s="1"/>
      <c r="C114" s="1"/>
      <c r="D114" s="15"/>
      <c r="E114" s="1"/>
      <c r="F114" s="1"/>
      <c r="G114" s="1"/>
      <c r="H114" s="1"/>
      <c r="I114" s="1"/>
    </row>
    <row r="115" spans="1:9">
      <c r="A115" s="1"/>
      <c r="C115" s="1"/>
      <c r="D115" s="15"/>
      <c r="E115" s="1"/>
      <c r="F115" s="1"/>
      <c r="G115" s="1"/>
      <c r="H115" s="1"/>
      <c r="I115" s="1"/>
    </row>
    <row r="116" spans="1:9">
      <c r="A116" s="1"/>
      <c r="C116" s="1"/>
      <c r="D116" s="15"/>
      <c r="E116" s="1"/>
      <c r="F116" s="1"/>
      <c r="G116" s="1"/>
      <c r="H116" s="1"/>
      <c r="I116" s="1"/>
    </row>
    <row r="117" spans="1:9">
      <c r="A117" s="1"/>
      <c r="C117" s="1"/>
      <c r="D117" s="15"/>
      <c r="E117" s="1"/>
      <c r="F117" s="1"/>
      <c r="G117" s="1"/>
      <c r="H117" s="1"/>
      <c r="I117" s="1"/>
    </row>
    <row r="118" spans="1:9">
      <c r="A118" s="1"/>
      <c r="C118" s="1"/>
      <c r="D118" s="15"/>
      <c r="E118" s="1"/>
      <c r="F118" s="1"/>
      <c r="G118" s="1"/>
      <c r="H118" s="1"/>
      <c r="I118" s="1"/>
    </row>
    <row r="119" spans="1:9">
      <c r="A119" s="1"/>
      <c r="C119" s="1"/>
      <c r="D119" s="15"/>
      <c r="E119" s="1"/>
      <c r="F119" s="1"/>
      <c r="G119" s="1"/>
      <c r="H119" s="1"/>
      <c r="I119" s="1"/>
    </row>
    <row r="120" spans="1:9">
      <c r="A120" s="1"/>
      <c r="C120" s="1"/>
      <c r="D120" s="15"/>
      <c r="E120" s="1"/>
      <c r="F120" s="1"/>
      <c r="G120" s="1"/>
      <c r="H120" s="1"/>
      <c r="I120" s="1"/>
    </row>
    <row r="121" spans="1:9">
      <c r="A121" s="1"/>
      <c r="C121" s="1"/>
      <c r="D121" s="15"/>
      <c r="E121" s="1"/>
      <c r="F121" s="1"/>
      <c r="G121" s="1"/>
      <c r="H121" s="1"/>
      <c r="I121" s="1"/>
    </row>
    <row r="122" spans="1:9">
      <c r="A122" s="1"/>
      <c r="C122" s="1"/>
      <c r="D122" s="15"/>
      <c r="E122" s="1"/>
      <c r="F122" s="1"/>
      <c r="G122" s="1"/>
      <c r="H122" s="1"/>
      <c r="I122" s="1"/>
    </row>
    <row r="123" spans="1:9">
      <c r="A123" s="1"/>
      <c r="C123" s="1"/>
      <c r="D123" s="15"/>
      <c r="E123" s="1"/>
      <c r="F123" s="1"/>
      <c r="G123" s="1"/>
      <c r="H123" s="1"/>
      <c r="I123" s="1"/>
    </row>
    <row r="124" spans="1:9">
      <c r="A124" s="1"/>
      <c r="C124" s="1"/>
      <c r="D124" s="15"/>
      <c r="E124" s="1"/>
      <c r="F124" s="1"/>
      <c r="G124" s="1"/>
      <c r="H124" s="1"/>
      <c r="I124" s="1"/>
    </row>
    <row r="125" spans="1:9">
      <c r="A125" s="1"/>
      <c r="C125" s="1"/>
      <c r="D125" s="15"/>
      <c r="E125" s="1"/>
      <c r="F125" s="1"/>
      <c r="G125" s="1"/>
      <c r="H125" s="1"/>
      <c r="I125" s="1"/>
    </row>
    <row r="126" spans="1:9">
      <c r="A126" s="1"/>
      <c r="C126" s="1"/>
      <c r="D126" s="15"/>
      <c r="E126" s="1"/>
      <c r="F126" s="1"/>
      <c r="G126" s="1"/>
      <c r="H126" s="1"/>
      <c r="I126" s="1"/>
    </row>
    <row r="127" spans="1:9">
      <c r="A127" s="1"/>
      <c r="C127" s="1"/>
      <c r="D127" s="15"/>
      <c r="E127" s="1"/>
      <c r="F127" s="1"/>
      <c r="G127" s="1"/>
      <c r="H127" s="1"/>
      <c r="I127" s="1"/>
    </row>
    <row r="128" spans="1:9">
      <c r="E128" s="1"/>
      <c r="F128" s="1"/>
      <c r="G128" s="1"/>
    </row>
    <row r="129" spans="5:7">
      <c r="E129" s="1"/>
      <c r="F129" s="1"/>
      <c r="G129" s="1"/>
    </row>
  </sheetData>
  <mergeCells count="3">
    <mergeCell ref="E29:F29"/>
    <mergeCell ref="H29:K29"/>
    <mergeCell ref="E4:F4"/>
  </mergeCells>
  <pageMargins left="0.25" right="0.25" top="0.75" bottom="0.75" header="0.3" footer="0.3"/>
  <pageSetup scale="47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FY13OperatingBudgetVote</vt:lpstr>
      <vt:lpstr>FY13OperatingBudgetVote!Print_Area</vt:lpstr>
    </vt:vector>
  </TitlesOfParts>
  <Company>Grimmer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Grimmer</dc:creator>
  <cp:lastModifiedBy>lorganisci001</cp:lastModifiedBy>
  <cp:lastPrinted>2012-11-05T20:53:22Z</cp:lastPrinted>
  <dcterms:created xsi:type="dcterms:W3CDTF">2011-08-29T21:44:19Z</dcterms:created>
  <dcterms:modified xsi:type="dcterms:W3CDTF">2012-11-10T00:27:49Z</dcterms:modified>
</cp:coreProperties>
</file>